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5.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6.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7.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8.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9.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10.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1.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2.xml" ContentType="application/vnd.openxmlformats-officedocument.themeOverrid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mc:AlternateContent xmlns:mc="http://schemas.openxmlformats.org/markup-compatibility/2006">
    <mc:Choice Requires="x15">
      <x15ac:absPath xmlns:x15ac="http://schemas.microsoft.com/office/spreadsheetml/2010/11/ac" url="/Users/laureleschuurman/Documents/TvT/2. Netbeheer Nederland/Scenario/Scenario Rapportage/"/>
    </mc:Choice>
  </mc:AlternateContent>
  <xr:revisionPtr revIDLastSave="0" documentId="8_{81605791-00AA-704B-9B7D-D45D73F24379}" xr6:coauthVersionLast="47" xr6:coauthVersionMax="47" xr10:uidLastSave="{00000000-0000-0000-0000-000000000000}"/>
  <bookViews>
    <workbookView xWindow="31580" yWindow="840" windowWidth="32480" windowHeight="17080" activeTab="3" xr2:uid="{C93AA6E2-CB21-754A-8AAC-D69D20D09D87}"/>
  </bookViews>
  <sheets>
    <sheet name="Voorblad" sheetId="15" r:id="rId1"/>
    <sheet name="Disclaimer" sheetId="16" r:id="rId2"/>
    <sheet name="H3" sheetId="13" r:id="rId3"/>
    <sheet name="H4.1 Gebouwde Omgeving" sheetId="1" r:id="rId4"/>
    <sheet name="H4.2 Mobiliteit" sheetId="2" r:id="rId5"/>
    <sheet name="H4.3 Industrie" sheetId="3" r:id="rId6"/>
    <sheet name="H4.4 Datacenters " sheetId="19" r:id="rId7"/>
    <sheet name="H4.5 Landbouw" sheetId="5" r:id="rId8"/>
    <sheet name="H4.6 Aanbod Elektriciteit" sheetId="18" r:id="rId9"/>
    <sheet name="H4.7 Flexibiliteit " sheetId="7" r:id="rId10"/>
    <sheet name="H4.8 Groen Gas en Biobrandstoff" sheetId="8" r:id="rId11"/>
    <sheet name="H4.9 Aanbod Waterstof" sheetId="9" r:id="rId12"/>
    <sheet name="H4.10 Warmtenetten" sheetId="10" r:id="rId13"/>
  </sheets>
  <externalReferences>
    <externalReference r:id="rId14"/>
    <externalReference r:id="rId15"/>
    <externalReference r:id="rId16"/>
    <externalReference r:id="rId17"/>
  </externalReferences>
  <definedNames>
    <definedName name="output_country">[1]ETM_OUTPUT!$B$3:$CB$3</definedName>
    <definedName name="output_data">[1]ETM_OUTPUT!$B$6:$CB$1745</definedName>
    <definedName name="output_id">[1]ETM_OUTPUT!$A$6:$A$1745</definedName>
    <definedName name="output_scenario">[1]ETM_OUTPUT!$B$2:$CB$2</definedName>
    <definedName name="output_study">[1]ETM_OUTPUT!$B$1:$CB$1</definedName>
    <definedName name="output_year">[1]ETM_OUTPUT!$B$4:$CB$4</definedName>
  </definedNames>
  <calcPr calcId="191028" concurrentManualCount="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8" i="18" l="1"/>
  <c r="C42" i="18"/>
  <c r="D42" i="18"/>
  <c r="E42" i="18"/>
  <c r="F42" i="18"/>
  <c r="G42" i="18"/>
  <c r="H42" i="18"/>
  <c r="I42" i="18"/>
  <c r="J42" i="18"/>
  <c r="K42" i="18"/>
  <c r="L42" i="18"/>
  <c r="M42" i="18"/>
  <c r="N42" i="18"/>
  <c r="O42" i="18"/>
  <c r="P42" i="18"/>
  <c r="Q42" i="18"/>
  <c r="R42" i="18"/>
  <c r="S42" i="18"/>
  <c r="T42" i="18"/>
  <c r="B42" i="18"/>
  <c r="C41" i="18"/>
  <c r="D41" i="18"/>
  <c r="E41" i="18"/>
  <c r="F41" i="18"/>
  <c r="G41" i="18"/>
  <c r="H41" i="18"/>
  <c r="I41" i="18"/>
  <c r="J41" i="18"/>
  <c r="K41" i="18"/>
  <c r="L41" i="18"/>
  <c r="M41" i="18"/>
  <c r="N41" i="18"/>
  <c r="O41" i="18"/>
  <c r="P41" i="18"/>
  <c r="Q41" i="18"/>
  <c r="R41" i="18"/>
  <c r="S41" i="18"/>
  <c r="T41" i="18"/>
  <c r="B41" i="18"/>
  <c r="D44" i="18"/>
  <c r="E44" i="18"/>
  <c r="F44" i="18"/>
  <c r="G44" i="18"/>
  <c r="H44" i="18"/>
  <c r="I44" i="18"/>
  <c r="J44" i="18"/>
  <c r="K44" i="18"/>
  <c r="L44" i="18"/>
  <c r="M44" i="18"/>
  <c r="N44" i="18"/>
  <c r="O44" i="18"/>
  <c r="P44" i="18"/>
  <c r="Q44" i="18"/>
  <c r="R44" i="18"/>
  <c r="S44" i="18"/>
  <c r="T44" i="18"/>
  <c r="C44" i="18"/>
  <c r="D43" i="18"/>
  <c r="E43" i="18"/>
  <c r="F43" i="18"/>
  <c r="G43" i="18"/>
  <c r="H43" i="18"/>
  <c r="I43" i="18"/>
  <c r="J43" i="18"/>
  <c r="K43" i="18"/>
  <c r="L43" i="18"/>
  <c r="M43" i="18"/>
  <c r="N43" i="18"/>
  <c r="O43" i="18"/>
  <c r="P43" i="18"/>
  <c r="Q43" i="18"/>
  <c r="R43" i="18"/>
  <c r="S43" i="18"/>
  <c r="T43" i="18"/>
  <c r="C43" i="18"/>
  <c r="C30" i="18"/>
  <c r="D30" i="18"/>
  <c r="E30" i="18"/>
  <c r="F30" i="18"/>
  <c r="G30" i="18"/>
  <c r="H30" i="18"/>
  <c r="I30" i="18"/>
  <c r="J30" i="18"/>
  <c r="K30" i="18"/>
  <c r="L30" i="18"/>
  <c r="M30" i="18"/>
  <c r="N30" i="18"/>
  <c r="O30" i="18"/>
  <c r="P30" i="18"/>
  <c r="Q30" i="18"/>
  <c r="R30" i="18"/>
  <c r="S30" i="18"/>
  <c r="T30" i="18"/>
  <c r="B30" i="18"/>
  <c r="C246" i="18"/>
  <c r="A246" i="18"/>
  <c r="C230" i="18"/>
  <c r="A230" i="18"/>
  <c r="C229" i="18"/>
  <c r="A229" i="18"/>
  <c r="C210" i="18"/>
  <c r="A210" i="18"/>
  <c r="C209" i="18"/>
  <c r="A209" i="18"/>
  <c r="C189" i="18"/>
  <c r="A189" i="18"/>
  <c r="T188" i="18"/>
  <c r="S188" i="18"/>
  <c r="R188" i="18"/>
  <c r="Q188" i="18"/>
  <c r="P188" i="18"/>
  <c r="O188" i="18"/>
  <c r="N188" i="18"/>
  <c r="M188" i="18"/>
  <c r="L188" i="18"/>
  <c r="K188" i="18"/>
  <c r="J188" i="18"/>
  <c r="I188" i="18"/>
  <c r="H188" i="18"/>
  <c r="G188" i="18"/>
  <c r="F188" i="18"/>
  <c r="E188" i="18"/>
  <c r="D188" i="18"/>
  <c r="C188" i="18"/>
  <c r="B188" i="18"/>
  <c r="A188" i="18"/>
  <c r="C187" i="18"/>
  <c r="A187" i="18"/>
  <c r="T186" i="18"/>
  <c r="S186" i="18"/>
  <c r="R186" i="18"/>
  <c r="Q186" i="18"/>
  <c r="P186" i="18"/>
  <c r="O186" i="18"/>
  <c r="N186" i="18"/>
  <c r="M186" i="18"/>
  <c r="L186" i="18"/>
  <c r="K186" i="18"/>
  <c r="J186" i="18"/>
  <c r="I186" i="18"/>
  <c r="H186" i="18"/>
  <c r="G186" i="18"/>
  <c r="F186" i="18"/>
  <c r="E186" i="18"/>
  <c r="D186" i="18"/>
  <c r="C186" i="18"/>
  <c r="B186" i="18"/>
  <c r="A186" i="18"/>
  <c r="C185" i="18"/>
  <c r="A185" i="18"/>
  <c r="C168" i="18"/>
  <c r="A168" i="18"/>
  <c r="C167" i="18"/>
  <c r="A167" i="18"/>
  <c r="C166" i="18"/>
  <c r="A166" i="18"/>
  <c r="C149" i="18"/>
  <c r="A149" i="18"/>
  <c r="C148" i="18"/>
  <c r="A148" i="18"/>
  <c r="C147" i="18"/>
  <c r="A147" i="18"/>
  <c r="T128" i="18"/>
  <c r="S128" i="18"/>
  <c r="R128" i="18"/>
  <c r="Q128" i="18"/>
  <c r="P128" i="18"/>
  <c r="O128" i="18"/>
  <c r="N128" i="18"/>
  <c r="M128" i="18"/>
  <c r="L128" i="18"/>
  <c r="K128" i="18"/>
  <c r="J128" i="18"/>
  <c r="I128" i="18"/>
  <c r="H128" i="18"/>
  <c r="G128" i="18"/>
  <c r="F128" i="18"/>
  <c r="C102" i="18"/>
  <c r="A102" i="18"/>
  <c r="C101" i="18"/>
  <c r="A101" i="18"/>
  <c r="C100" i="18"/>
  <c r="A100" i="18"/>
  <c r="C82" i="18"/>
  <c r="A82" i="18"/>
  <c r="C81" i="18"/>
  <c r="A81" i="18"/>
  <c r="C80" i="18"/>
  <c r="A80" i="18"/>
  <c r="U72" i="18"/>
  <c r="C72" i="18"/>
  <c r="A72" i="18"/>
  <c r="C66" i="18"/>
  <c r="A66" i="18"/>
  <c r="C52" i="18"/>
  <c r="A52" i="18"/>
  <c r="C12" i="18"/>
  <c r="A12" i="18"/>
  <c r="C11" i="18"/>
  <c r="A11" i="18"/>
  <c r="C10" i="18"/>
  <c r="A10" i="18"/>
  <c r="C9" i="18"/>
  <c r="A9" i="18"/>
  <c r="C8" i="18"/>
  <c r="A8" i="18"/>
  <c r="M34" i="13"/>
  <c r="N34" i="13"/>
  <c r="O34" i="13"/>
  <c r="P34" i="13"/>
  <c r="Q34" i="13"/>
  <c r="R34" i="13"/>
  <c r="S34" i="13"/>
  <c r="T34" i="13"/>
  <c r="L34" i="13"/>
  <c r="K34" i="13"/>
  <c r="J34" i="13"/>
  <c r="I34" i="13"/>
  <c r="H34" i="13"/>
  <c r="G34" i="13"/>
  <c r="F34" i="13"/>
  <c r="E34" i="13"/>
  <c r="D34" i="13"/>
  <c r="C34" i="13"/>
  <c r="C208" i="18" l="1"/>
  <c r="C228" i="18"/>
  <c r="C99" i="18"/>
  <c r="C7" i="18"/>
  <c r="R40" i="18"/>
  <c r="D40" i="18"/>
  <c r="T40" i="18"/>
  <c r="C40" i="18"/>
  <c r="E40" i="18"/>
  <c r="G40" i="18"/>
  <c r="H40" i="18"/>
  <c r="I40" i="18"/>
  <c r="J40" i="18"/>
  <c r="K40" i="18"/>
  <c r="L40" i="18"/>
  <c r="M40" i="18"/>
  <c r="N40" i="18"/>
  <c r="O40" i="18"/>
  <c r="P40" i="18"/>
  <c r="Q40" i="18"/>
  <c r="S40" i="18"/>
  <c r="B40" i="18"/>
  <c r="F40" i="18"/>
  <c r="C146" i="18"/>
  <c r="C79" i="18"/>
  <c r="C184" i="18"/>
  <c r="AW225" i="10"/>
  <c r="AW224" i="10"/>
  <c r="AW223" i="10"/>
  <c r="AW222" i="10"/>
  <c r="AW220" i="10"/>
  <c r="BB220" i="10" s="1"/>
  <c r="AW219" i="10"/>
  <c r="BB219" i="10" s="1"/>
  <c r="AW218" i="10"/>
  <c r="BB218" i="10" s="1"/>
  <c r="AW217" i="10"/>
  <c r="BB217" i="10" s="1"/>
  <c r="AW216" i="10"/>
  <c r="BB216" i="10" s="1"/>
  <c r="AW215" i="10"/>
  <c r="BB215" i="10" s="1"/>
  <c r="AW214" i="10"/>
  <c r="BB214" i="10" s="1"/>
  <c r="AW213" i="10"/>
  <c r="AW212" i="10"/>
  <c r="AW211" i="10"/>
  <c r="BB211" i="10" s="1"/>
  <c r="BB188" i="10"/>
  <c r="AY173" i="10"/>
  <c r="AX173" i="10"/>
  <c r="AW173" i="10"/>
  <c r="AY172" i="10"/>
  <c r="AX172" i="10"/>
  <c r="AW172" i="10"/>
  <c r="AY171" i="10"/>
  <c r="AX171" i="10"/>
  <c r="AW171" i="10"/>
  <c r="AY168" i="10"/>
  <c r="AX168" i="10"/>
  <c r="AW168" i="10"/>
  <c r="AY167" i="10"/>
  <c r="AX167" i="10"/>
  <c r="AW167" i="10"/>
  <c r="BB167" i="10" s="1"/>
  <c r="AY166" i="10"/>
  <c r="AX166" i="10"/>
  <c r="AW166" i="10"/>
  <c r="AY165" i="10"/>
  <c r="AX165" i="10"/>
  <c r="AW165" i="10"/>
  <c r="AY164" i="10"/>
  <c r="AX164" i="10"/>
  <c r="AW164" i="10"/>
  <c r="AY163" i="10"/>
  <c r="AX163" i="10"/>
  <c r="AW163" i="10"/>
  <c r="AY162" i="10"/>
  <c r="AX162" i="10"/>
  <c r="AW162" i="10"/>
  <c r="AY161" i="10"/>
  <c r="AX161" i="10"/>
  <c r="AW161" i="10"/>
  <c r="AY160" i="10"/>
  <c r="AX160" i="10"/>
  <c r="AW160" i="10"/>
  <c r="AZ135" i="10"/>
  <c r="AZ192" i="10"/>
  <c r="AY135" i="10"/>
  <c r="AY192" i="10"/>
  <c r="AX135" i="10"/>
  <c r="AX192" i="10"/>
  <c r="AW135" i="10"/>
  <c r="AW192" i="10"/>
  <c r="AZ133" i="10"/>
  <c r="AZ191" i="10"/>
  <c r="AY133" i="10"/>
  <c r="AY191" i="10"/>
  <c r="AX133" i="10"/>
  <c r="AX191" i="10"/>
  <c r="AW133" i="10"/>
  <c r="AW191" i="10"/>
  <c r="AZ132" i="10"/>
  <c r="AX190" i="10"/>
  <c r="AZ134" i="10"/>
  <c r="AY134" i="10"/>
  <c r="AW134" i="10"/>
  <c r="AZ129" i="10"/>
  <c r="AZ187" i="10"/>
  <c r="AY129" i="10"/>
  <c r="AY187" i="10"/>
  <c r="AX129" i="10"/>
  <c r="AX187" i="10"/>
  <c r="AW129" i="10"/>
  <c r="AW187" i="10"/>
  <c r="AZ128" i="10"/>
  <c r="AZ186" i="10"/>
  <c r="AY128" i="10"/>
  <c r="AY186" i="10"/>
  <c r="AX128" i="10"/>
  <c r="AX186" i="10"/>
  <c r="AW128" i="10"/>
  <c r="AW186" i="10"/>
  <c r="AZ127" i="10"/>
  <c r="AZ185" i="10"/>
  <c r="AY127" i="10"/>
  <c r="AY185" i="10"/>
  <c r="AX127" i="10"/>
  <c r="AX185" i="10"/>
  <c r="AW127" i="10"/>
  <c r="AW185" i="10"/>
  <c r="AZ126" i="10"/>
  <c r="AZ184" i="10"/>
  <c r="AY126" i="10"/>
  <c r="AY184" i="10"/>
  <c r="AX126" i="10"/>
  <c r="AX184" i="10"/>
  <c r="AW126" i="10"/>
  <c r="AW184" i="10"/>
  <c r="AZ123" i="10"/>
  <c r="AZ181" i="10"/>
  <c r="AY123" i="10"/>
  <c r="AY181" i="10"/>
  <c r="AX123" i="10"/>
  <c r="AX181" i="10"/>
  <c r="AW181" i="10"/>
  <c r="AZ125" i="10"/>
  <c r="AY125" i="10"/>
  <c r="AX125" i="10"/>
  <c r="AW125" i="10"/>
  <c r="BB103" i="10"/>
  <c r="AZ124" i="10"/>
  <c r="AZ182" i="10"/>
  <c r="AY124" i="10"/>
  <c r="AY182" i="10"/>
  <c r="AX124" i="10"/>
  <c r="AX182" i="10"/>
  <c r="AW124" i="10"/>
  <c r="AW182" i="10"/>
  <c r="AZ122" i="10"/>
  <c r="AZ180" i="10"/>
  <c r="AY122" i="10"/>
  <c r="AY180" i="10"/>
  <c r="AX122" i="10"/>
  <c r="AX180" i="10"/>
  <c r="AW122" i="10"/>
  <c r="AW180" i="10"/>
  <c r="AZ179" i="10"/>
  <c r="AY121" i="10"/>
  <c r="AY179" i="10"/>
  <c r="AX179" i="10"/>
  <c r="AW121" i="10"/>
  <c r="AW179" i="10"/>
  <c r="BB160" i="10" l="1"/>
  <c r="BB161" i="10"/>
  <c r="BB163" i="10"/>
  <c r="CC226" i="10"/>
  <c r="BB212" i="10"/>
  <c r="BB166" i="10"/>
  <c r="BB164" i="10"/>
  <c r="BB165" i="10"/>
  <c r="BB168" i="10"/>
  <c r="AY190" i="10"/>
  <c r="AW190" i="10"/>
  <c r="BB186" i="10" s="1"/>
  <c r="AW132" i="10"/>
  <c r="AZ190" i="10"/>
  <c r="AX121" i="10"/>
  <c r="AZ121" i="10"/>
  <c r="AX183" i="10"/>
  <c r="AZ183" i="10"/>
  <c r="AX134" i="10"/>
  <c r="AY132" i="10"/>
  <c r="AX132" i="10"/>
  <c r="BB179" i="10"/>
  <c r="CC234" i="10" s="1"/>
  <c r="BB180" i="10"/>
  <c r="AW123" i="10"/>
  <c r="BB122" i="10" s="1"/>
  <c r="CC131" i="10" s="1"/>
  <c r="AW183" i="10"/>
  <c r="AY183" i="10"/>
  <c r="CC233" i="10" l="1"/>
  <c r="CC228" i="10"/>
  <c r="CC176" i="10"/>
  <c r="BB185" i="10"/>
  <c r="CC229" i="10" s="1"/>
  <c r="BB187" i="10"/>
  <c r="CC227" i="10" s="1"/>
  <c r="BB184" i="10"/>
  <c r="CC178" i="10" s="1"/>
  <c r="BB106" i="10"/>
  <c r="BB126" i="10"/>
  <c r="BB183" i="10"/>
  <c r="BB128" i="10"/>
  <c r="BB182" i="10"/>
  <c r="CC183" i="10"/>
  <c r="BB129" i="10"/>
  <c r="CC182" i="10"/>
  <c r="BB125" i="10"/>
  <c r="CC175" i="10" l="1"/>
  <c r="CC230" i="10"/>
  <c r="BB108" i="10"/>
  <c r="CC127" i="10" s="1"/>
  <c r="BB102" i="10"/>
  <c r="CC177" i="10"/>
  <c r="BB121" i="10"/>
  <c r="BB107" i="10"/>
  <c r="CC128" i="10" s="1"/>
  <c r="BB124" i="10"/>
  <c r="CC129" i="10" s="1"/>
  <c r="CC232" i="10"/>
  <c r="CC180" i="10"/>
  <c r="CC231" i="10"/>
  <c r="CC179" i="10"/>
  <c r="BB127" i="10"/>
  <c r="BB109" i="10"/>
  <c r="BB110" i="10"/>
  <c r="CC125" i="10" s="1"/>
  <c r="BB111" i="10"/>
  <c r="CC124" i="10" s="1"/>
  <c r="CC132" i="10" l="1"/>
  <c r="CC126" i="10"/>
  <c r="Q82" i="18" l="1"/>
  <c r="F246" i="18"/>
  <c r="S11" i="18"/>
  <c r="L81" i="18"/>
  <c r="R80" i="18"/>
  <c r="I166" i="18"/>
  <c r="S166" i="18"/>
  <c r="R81" i="18"/>
  <c r="J81" i="18"/>
  <c r="O80" i="18"/>
  <c r="D82" i="18"/>
  <c r="M52" i="18"/>
  <c r="E9" i="18"/>
  <c r="L246" i="18"/>
  <c r="G189" i="18"/>
  <c r="E166" i="18"/>
  <c r="N11" i="18"/>
  <c r="F10" i="18"/>
  <c r="J10" i="18"/>
  <c r="M10" i="18"/>
  <c r="B82" i="18"/>
  <c r="B101" i="18"/>
  <c r="B80" i="18"/>
  <c r="P148" i="18"/>
  <c r="G147" i="18"/>
  <c r="J149" i="18"/>
  <c r="D147" i="18"/>
  <c r="F149" i="18"/>
  <c r="E148" i="18"/>
  <c r="E147" i="18"/>
  <c r="B229" i="18"/>
  <c r="L229" i="18"/>
  <c r="J229" i="18"/>
  <c r="G230" i="18"/>
  <c r="S230" i="18"/>
  <c r="H166" i="18"/>
  <c r="M12" i="18"/>
  <c r="H8" i="18"/>
  <c r="M9" i="18"/>
  <c r="H246" i="18"/>
  <c r="T80" i="18"/>
  <c r="P81" i="18"/>
  <c r="F12" i="18"/>
  <c r="E80" i="18"/>
  <c r="G82" i="18"/>
  <c r="P166" i="18"/>
  <c r="R52" i="18"/>
  <c r="L52" i="18"/>
  <c r="J52" i="18"/>
  <c r="M80" i="18"/>
  <c r="L80" i="18"/>
  <c r="H12" i="18"/>
  <c r="J8" i="18"/>
  <c r="R8" i="18"/>
  <c r="J9" i="18"/>
  <c r="K9" i="18"/>
  <c r="S9" i="18"/>
  <c r="Q246" i="18"/>
  <c r="S246" i="18"/>
  <c r="F52" i="18"/>
  <c r="J11" i="18"/>
  <c r="Q10" i="18"/>
  <c r="I11" i="18"/>
  <c r="L11" i="18"/>
  <c r="B209" i="18"/>
  <c r="B12" i="18"/>
  <c r="B52" i="18"/>
  <c r="B148" i="18"/>
  <c r="B9" i="18"/>
  <c r="G148" i="18"/>
  <c r="T149" i="18"/>
  <c r="I148" i="18"/>
  <c r="N149" i="18"/>
  <c r="M148" i="18"/>
  <c r="L147" i="18"/>
  <c r="D102" i="18"/>
  <c r="R230" i="18"/>
  <c r="G246" i="18"/>
  <c r="I229" i="18"/>
  <c r="N229" i="18"/>
  <c r="K230" i="18"/>
  <c r="P230" i="18"/>
  <c r="I52" i="18"/>
  <c r="N80" i="18"/>
  <c r="T9" i="18"/>
  <c r="I10" i="18"/>
  <c r="N147" i="18"/>
  <c r="R149" i="18"/>
  <c r="T147" i="18"/>
  <c r="D101" i="18"/>
  <c r="B246" i="18"/>
  <c r="Q230" i="18"/>
  <c r="O229" i="18"/>
  <c r="B230" i="18"/>
  <c r="L230" i="18"/>
  <c r="L9" i="18"/>
  <c r="E10" i="18"/>
  <c r="I147" i="18"/>
  <c r="E149" i="18"/>
  <c r="S148" i="18"/>
  <c r="F81" i="18"/>
  <c r="H81" i="18"/>
  <c r="Q81" i="18"/>
  <c r="K52" i="18"/>
  <c r="G8" i="18"/>
  <c r="S12" i="18"/>
  <c r="Q12" i="18"/>
  <c r="S8" i="18"/>
  <c r="L8" i="18"/>
  <c r="D81" i="18"/>
  <c r="O82" i="18"/>
  <c r="M82" i="18"/>
  <c r="T8" i="18"/>
  <c r="R9" i="18"/>
  <c r="O9" i="18"/>
  <c r="P246" i="18"/>
  <c r="N246" i="18"/>
  <c r="G9" i="18"/>
  <c r="L10" i="18"/>
  <c r="P10" i="18"/>
  <c r="D11" i="18"/>
  <c r="H11" i="18"/>
  <c r="B149" i="18"/>
  <c r="F147" i="18"/>
  <c r="Q148" i="18"/>
  <c r="D148" i="18"/>
  <c r="L148" i="18"/>
  <c r="K149" i="18"/>
  <c r="K147" i="18"/>
  <c r="D100" i="18"/>
  <c r="T229" i="18"/>
  <c r="D229" i="18"/>
  <c r="S229" i="18"/>
  <c r="H230" i="18"/>
  <c r="G80" i="18"/>
  <c r="K80" i="18"/>
  <c r="P52" i="18"/>
  <c r="G10" i="18"/>
  <c r="I82" i="18"/>
  <c r="S80" i="18"/>
  <c r="N8" i="18"/>
  <c r="D12" i="18"/>
  <c r="O8" i="18"/>
  <c r="F8" i="18"/>
  <c r="M8" i="18"/>
  <c r="Q52" i="18"/>
  <c r="J82" i="18"/>
  <c r="S52" i="18"/>
  <c r="H82" i="18"/>
  <c r="T52" i="18"/>
  <c r="E52" i="18"/>
  <c r="N82" i="18"/>
  <c r="F80" i="18"/>
  <c r="O81" i="18"/>
  <c r="K8" i="18"/>
  <c r="O166" i="18"/>
  <c r="G166" i="18"/>
  <c r="T82" i="18"/>
  <c r="Q8" i="18"/>
  <c r="J12" i="18"/>
  <c r="F9" i="18"/>
  <c r="H9" i="18"/>
  <c r="P9" i="18"/>
  <c r="E246" i="18"/>
  <c r="M246" i="18"/>
  <c r="T246" i="18"/>
  <c r="D80" i="18"/>
  <c r="T10" i="18"/>
  <c r="S10" i="18"/>
  <c r="K11" i="18"/>
  <c r="H10" i="18"/>
  <c r="B8" i="18"/>
  <c r="B11" i="18"/>
  <c r="S147" i="18"/>
  <c r="P147" i="18"/>
  <c r="M149" i="18"/>
  <c r="S149" i="18"/>
  <c r="R147" i="18"/>
  <c r="H149" i="18"/>
  <c r="I230" i="18"/>
  <c r="G229" i="18"/>
  <c r="D230" i="18"/>
  <c r="M230" i="18"/>
  <c r="M229" i="18"/>
  <c r="S81" i="18"/>
  <c r="G12" i="18"/>
  <c r="I8" i="18"/>
  <c r="T166" i="18"/>
  <c r="E82" i="18"/>
  <c r="S82" i="18"/>
  <c r="F166" i="18"/>
  <c r="I9" i="18"/>
  <c r="J246" i="18"/>
  <c r="P11" i="18"/>
  <c r="O10" i="18"/>
  <c r="M11" i="18"/>
  <c r="F11" i="18"/>
  <c r="D10" i="18"/>
  <c r="B210" i="18"/>
  <c r="B81" i="18"/>
  <c r="B147" i="18"/>
  <c r="I149" i="18"/>
  <c r="H147" i="18"/>
  <c r="T148" i="18"/>
  <c r="J148" i="18"/>
  <c r="P149" i="18"/>
  <c r="O148" i="18"/>
  <c r="D8" i="18"/>
  <c r="T230" i="18"/>
  <c r="D246" i="18"/>
  <c r="K229" i="18"/>
  <c r="E230" i="18"/>
  <c r="E229" i="18"/>
  <c r="N230" i="18"/>
  <c r="N52" i="18"/>
  <c r="K166" i="18"/>
  <c r="M166" i="18"/>
  <c r="D52" i="18"/>
  <c r="G81" i="18"/>
  <c r="M81" i="18"/>
  <c r="F82" i="18"/>
  <c r="R82" i="18"/>
  <c r="J166" i="18"/>
  <c r="Q80" i="18"/>
  <c r="R12" i="18"/>
  <c r="E12" i="18"/>
  <c r="K12" i="18"/>
  <c r="I12" i="18"/>
  <c r="H80" i="18"/>
  <c r="H52" i="18"/>
  <c r="P82" i="18"/>
  <c r="N81" i="18"/>
  <c r="T81" i="18"/>
  <c r="L82" i="18"/>
  <c r="P8" i="18"/>
  <c r="J80" i="18"/>
  <c r="N9" i="18"/>
  <c r="R246" i="18"/>
  <c r="E11" i="18"/>
  <c r="K10" i="18"/>
  <c r="N10" i="18"/>
  <c r="R10" i="18"/>
  <c r="T11" i="18"/>
  <c r="B166" i="18"/>
  <c r="B10" i="18"/>
  <c r="K148" i="18"/>
  <c r="H148" i="18"/>
  <c r="D149" i="18"/>
  <c r="R148" i="18"/>
  <c r="J147" i="18"/>
  <c r="G149" i="18"/>
  <c r="F148" i="18"/>
  <c r="H229" i="18"/>
  <c r="P229" i="18"/>
  <c r="F230" i="18"/>
  <c r="J230" i="18"/>
  <c r="T12" i="18"/>
  <c r="K81" i="18"/>
  <c r="E81" i="18"/>
  <c r="K246" i="18"/>
  <c r="O12" i="18"/>
  <c r="I80" i="18"/>
  <c r="G52" i="18"/>
  <c r="Q166" i="18"/>
  <c r="N12" i="18"/>
  <c r="K82" i="18"/>
  <c r="I81" i="18"/>
  <c r="E8" i="18"/>
  <c r="N166" i="18"/>
  <c r="R166" i="18"/>
  <c r="L12" i="18"/>
  <c r="P12" i="18"/>
  <c r="P80" i="18"/>
  <c r="L166" i="18"/>
  <c r="O52" i="18"/>
  <c r="D9" i="18"/>
  <c r="Q9" i="18"/>
  <c r="I189" i="18"/>
  <c r="I246" i="18"/>
  <c r="D166" i="18"/>
  <c r="O11" i="18"/>
  <c r="R11" i="18"/>
  <c r="G11" i="18"/>
  <c r="Q11" i="18"/>
  <c r="B100" i="18"/>
  <c r="B102" i="18"/>
  <c r="B189" i="18"/>
  <c r="Q149" i="18"/>
  <c r="O147" i="18"/>
  <c r="L149" i="18"/>
  <c r="Q147" i="18"/>
  <c r="O149" i="18"/>
  <c r="N148" i="18"/>
  <c r="M147" i="18"/>
  <c r="F229" i="18"/>
  <c r="Q229" i="18"/>
  <c r="R229" i="18"/>
  <c r="O230" i="18"/>
  <c r="O246" i="18"/>
  <c r="R228" i="18" l="1"/>
  <c r="J146" i="18"/>
  <c r="H228" i="18"/>
  <c r="P79" i="18"/>
  <c r="J79" i="18"/>
  <c r="H146" i="18"/>
  <c r="G228" i="18"/>
  <c r="M146" i="18"/>
  <c r="D79" i="18"/>
  <c r="B99" i="18"/>
  <c r="S7" i="18"/>
  <c r="F146" i="18"/>
  <c r="I228" i="18"/>
  <c r="T79" i="18"/>
  <c r="E7" i="18"/>
  <c r="Q7" i="18"/>
  <c r="D228" i="18"/>
  <c r="T146" i="18"/>
  <c r="J228" i="18"/>
  <c r="E228" i="18"/>
  <c r="E79" i="18"/>
  <c r="O79" i="18"/>
  <c r="M228" i="18"/>
  <c r="E146" i="18"/>
  <c r="B79" i="18"/>
  <c r="Q79" i="18"/>
  <c r="S228" i="18"/>
  <c r="N228" i="18"/>
  <c r="F167" i="18"/>
  <c r="H167" i="18"/>
  <c r="L189" i="18"/>
  <c r="J189" i="18"/>
  <c r="T189" i="18"/>
  <c r="R189" i="18"/>
  <c r="I187" i="18"/>
  <c r="B187" i="18"/>
  <c r="Q187" i="18"/>
  <c r="K189" i="18"/>
  <c r="M185" i="18"/>
  <c r="Q185" i="18"/>
  <c r="S146" i="18"/>
  <c r="T7" i="18"/>
  <c r="L7" i="18"/>
  <c r="G7" i="18"/>
  <c r="L79" i="18"/>
  <c r="T168" i="18"/>
  <c r="P168" i="18"/>
  <c r="E168" i="18"/>
  <c r="S167" i="18"/>
  <c r="R167" i="18"/>
  <c r="P189" i="18"/>
  <c r="N187" i="18"/>
  <c r="J187" i="18"/>
  <c r="G187" i="18"/>
  <c r="H187" i="18"/>
  <c r="M187" i="18"/>
  <c r="H189" i="18"/>
  <c r="O146" i="18"/>
  <c r="D168" i="18"/>
  <c r="F189" i="18"/>
  <c r="B185" i="18"/>
  <c r="G79" i="18"/>
  <c r="I146" i="18"/>
  <c r="B208" i="18"/>
  <c r="R7" i="18"/>
  <c r="M79" i="18"/>
  <c r="D146" i="18"/>
  <c r="J168" i="18"/>
  <c r="L167" i="18"/>
  <c r="G185" i="18"/>
  <c r="L187" i="18"/>
  <c r="D185" i="18"/>
  <c r="O185" i="18"/>
  <c r="K7" i="18"/>
  <c r="M7" i="18"/>
  <c r="N7" i="18"/>
  <c r="L228" i="18"/>
  <c r="K168" i="18"/>
  <c r="I167" i="18"/>
  <c r="N189" i="18"/>
  <c r="M168" i="18"/>
  <c r="S168" i="18"/>
  <c r="T167" i="18"/>
  <c r="P167" i="18"/>
  <c r="S185" i="18"/>
  <c r="H185" i="18"/>
  <c r="D187" i="18"/>
  <c r="M189" i="18"/>
  <c r="T185" i="18"/>
  <c r="O189" i="18"/>
  <c r="Q146" i="18"/>
  <c r="H79" i="18"/>
  <c r="B7" i="18"/>
  <c r="T228" i="18"/>
  <c r="L146" i="18"/>
  <c r="J7" i="18"/>
  <c r="J185" i="18"/>
  <c r="R168" i="18"/>
  <c r="M167" i="18"/>
  <c r="Q167" i="18"/>
  <c r="K187" i="18"/>
  <c r="K185" i="18"/>
  <c r="I185" i="18"/>
  <c r="R187" i="18"/>
  <c r="Q228" i="18"/>
  <c r="B146" i="18"/>
  <c r="I7" i="18"/>
  <c r="F7" i="18"/>
  <c r="S79" i="18"/>
  <c r="K146" i="18"/>
  <c r="N79" i="18"/>
  <c r="B228" i="18"/>
  <c r="F185" i="18"/>
  <c r="L168" i="18"/>
  <c r="B167" i="18"/>
  <c r="I168" i="18"/>
  <c r="B168" i="18"/>
  <c r="B66" i="18"/>
  <c r="G167" i="18"/>
  <c r="E167" i="18"/>
  <c r="N167" i="18"/>
  <c r="L185" i="18"/>
  <c r="P187" i="18"/>
  <c r="E187" i="18"/>
  <c r="S189" i="18"/>
  <c r="P185" i="18"/>
  <c r="D189" i="18"/>
  <c r="R146" i="18"/>
  <c r="P146" i="18"/>
  <c r="O228" i="18"/>
  <c r="N146" i="18"/>
  <c r="H7" i="18"/>
  <c r="R79" i="18"/>
  <c r="O167" i="18"/>
  <c r="D167" i="18"/>
  <c r="F187" i="18"/>
  <c r="E189" i="18"/>
  <c r="Q189" i="18"/>
  <c r="H168" i="18"/>
  <c r="Q168" i="18"/>
  <c r="N168" i="18"/>
  <c r="F168" i="18"/>
  <c r="G168" i="18"/>
  <c r="O168" i="18"/>
  <c r="J167" i="18"/>
  <c r="K167" i="18"/>
  <c r="O187" i="18"/>
  <c r="T187" i="18"/>
  <c r="E185" i="18"/>
  <c r="S187" i="18"/>
  <c r="N185" i="18"/>
  <c r="R185" i="18"/>
  <c r="F228" i="18"/>
  <c r="I79" i="18"/>
  <c r="P228" i="18"/>
  <c r="P7" i="18"/>
  <c r="K228" i="18"/>
  <c r="D7" i="18"/>
  <c r="F79" i="18"/>
  <c r="O7" i="18"/>
  <c r="K79" i="18"/>
  <c r="D99" i="18"/>
  <c r="G146" i="18"/>
  <c r="G184" i="18" l="1"/>
  <c r="H184" i="18"/>
  <c r="B184" i="18"/>
  <c r="R184" i="18"/>
  <c r="J184" i="18"/>
  <c r="K184" i="18"/>
  <c r="P184" i="18"/>
  <c r="L184" i="18"/>
  <c r="F184" i="18"/>
  <c r="D184" i="18"/>
  <c r="M184" i="18"/>
  <c r="B72" i="18"/>
  <c r="N184" i="18"/>
  <c r="I184" i="18"/>
  <c r="T184" i="18"/>
  <c r="S184" i="18"/>
  <c r="E184" i="18"/>
  <c r="O184" i="18"/>
  <c r="Q184" i="18"/>
  <c r="H66" i="18" l="1"/>
  <c r="T66" i="18"/>
  <c r="S66" i="18"/>
  <c r="D210" i="18"/>
  <c r="G102" i="18"/>
  <c r="R210" i="18"/>
  <c r="K101" i="18"/>
  <c r="P210" i="18"/>
  <c r="J209" i="18"/>
  <c r="Q101" i="18"/>
  <c r="M100" i="18"/>
  <c r="N101" i="18"/>
  <c r="I102" i="18"/>
  <c r="L66" i="18"/>
  <c r="D66" i="18"/>
  <c r="I66" i="18"/>
  <c r="R66" i="18"/>
  <c r="N210" i="18"/>
  <c r="O209" i="18"/>
  <c r="J210" i="18"/>
  <c r="H210" i="18"/>
  <c r="P100" i="18"/>
  <c r="I101" i="18"/>
  <c r="F100" i="18"/>
  <c r="E100" i="18"/>
  <c r="F101" i="18"/>
  <c r="R100" i="18"/>
  <c r="E66" i="18"/>
  <c r="F210" i="18"/>
  <c r="H209" i="18"/>
  <c r="H100" i="18"/>
  <c r="T209" i="18"/>
  <c r="Q210" i="18"/>
  <c r="R209" i="18"/>
  <c r="T102" i="18"/>
  <c r="P101" i="18"/>
  <c r="O101" i="18"/>
  <c r="J102" i="18"/>
  <c r="J100" i="18"/>
  <c r="G66" i="18"/>
  <c r="N66" i="18"/>
  <c r="P66" i="18"/>
  <c r="Q209" i="18"/>
  <c r="M210" i="18"/>
  <c r="N102" i="18"/>
  <c r="S210" i="18"/>
  <c r="M209" i="18"/>
  <c r="I210" i="18"/>
  <c r="K209" i="18"/>
  <c r="Q100" i="18"/>
  <c r="M102" i="18"/>
  <c r="H101" i="18"/>
  <c r="G101" i="18"/>
  <c r="S100" i="18"/>
  <c r="T101" i="18"/>
  <c r="J66" i="18"/>
  <c r="Q66" i="18"/>
  <c r="F66" i="18"/>
  <c r="N100" i="18"/>
  <c r="E210" i="18"/>
  <c r="K210" i="18"/>
  <c r="F209" i="18"/>
  <c r="S209" i="18"/>
  <c r="D209" i="18"/>
  <c r="J101" i="18"/>
  <c r="E102" i="18"/>
  <c r="S102" i="18"/>
  <c r="R102" i="18"/>
  <c r="K100" i="18"/>
  <c r="L101" i="18"/>
  <c r="O66" i="18"/>
  <c r="P209" i="18"/>
  <c r="N209" i="18"/>
  <c r="L209" i="18"/>
  <c r="L102" i="18"/>
  <c r="K102" i="18"/>
  <c r="T100" i="18"/>
  <c r="M101" i="18"/>
  <c r="P102" i="18"/>
  <c r="K66" i="18"/>
  <c r="I209" i="18"/>
  <c r="I100" i="18"/>
  <c r="T210" i="18"/>
  <c r="G209" i="18"/>
  <c r="R101" i="18"/>
  <c r="E209" i="18"/>
  <c r="O210" i="18"/>
  <c r="O100" i="18"/>
  <c r="L100" i="18"/>
  <c r="E101" i="18"/>
  <c r="H102" i="18"/>
  <c r="M66" i="18"/>
  <c r="O102" i="18"/>
  <c r="L210" i="18"/>
  <c r="S101" i="18"/>
  <c r="F102" i="18"/>
  <c r="G210" i="18"/>
  <c r="G100" i="18"/>
  <c r="Q102" i="18"/>
  <c r="R208" i="18" l="1"/>
  <c r="F208" i="18"/>
  <c r="P208" i="18"/>
  <c r="E208" i="18"/>
  <c r="J208" i="18"/>
  <c r="I99" i="18"/>
  <c r="Q208" i="18"/>
  <c r="L99" i="18"/>
  <c r="T99" i="18"/>
  <c r="D208" i="18"/>
  <c r="I208" i="18"/>
  <c r="L208" i="18"/>
  <c r="F99" i="18"/>
  <c r="M208" i="18"/>
  <c r="G208" i="18"/>
  <c r="S208" i="18"/>
  <c r="O99" i="18"/>
  <c r="K72" i="18"/>
  <c r="N99" i="18"/>
  <c r="Q99" i="18"/>
  <c r="P72" i="18"/>
  <c r="H99" i="18"/>
  <c r="R99" i="18"/>
  <c r="S72" i="18"/>
  <c r="G99" i="18"/>
  <c r="M72" i="18"/>
  <c r="K99" i="18"/>
  <c r="F72" i="18"/>
  <c r="J99" i="18"/>
  <c r="R72" i="18"/>
  <c r="L72" i="18"/>
  <c r="N208" i="18"/>
  <c r="K208" i="18"/>
  <c r="N72" i="18"/>
  <c r="H208" i="18"/>
  <c r="M99" i="18"/>
  <c r="T72" i="18"/>
  <c r="O72" i="18"/>
  <c r="Q72" i="18"/>
  <c r="I72" i="18"/>
  <c r="E72" i="18"/>
  <c r="G72" i="18"/>
  <c r="P99" i="18"/>
  <c r="O208" i="18"/>
  <c r="H72" i="18"/>
  <c r="J72" i="18"/>
  <c r="S99" i="18"/>
  <c r="T208" i="18"/>
  <c r="E99" i="18"/>
  <c r="D72" i="18"/>
</calcChain>
</file>

<file path=xl/sharedStrings.xml><?xml version="1.0" encoding="utf-8"?>
<sst xmlns="http://schemas.openxmlformats.org/spreadsheetml/2006/main" count="6022" uniqueCount="819">
  <si>
    <t>Netbeheer Nederland scenario's editie 2025</t>
  </si>
  <si>
    <t xml:space="preserve">Tabellenbijlage </t>
  </si>
  <si>
    <t>General disclaimer:</t>
  </si>
  <si>
    <t>This scenario has been developed by Netbeheer Nederland (NBNL) in the course of the scenario update cycle 2025. More background on the scope, methodology and underlying assumptions can be found in the published scenario report: Netbeheer Nederland Scenario’s Editie 2025 | Netbeheer Nederland</t>
  </si>
  <si>
    <t>The scenarios presented here are neither an exact prediction of the future nor do they reflect the opinion of the grid operators. Instead they are intended to investigate the impact of different possible developments towards a climate neutral energy system on the energy transport infrastructures. While the developments reflected in the scenarios have been broadly aligned with different stakeholders, alternative choices or variations on certain developments are possible which can be explored in scenario variants.</t>
  </si>
  <si>
    <t>The scenario assumptions for the industry sector are to a large extent sourced from the Carbon Transition Model (CTM) which models industrial processes in high detail and has been set-up in alignment with the largest industry parties in the Netherlands. For these industry sectors, final energy demands are shown in ETM but the underlying inputs and assumptions cannot be changed by the user. For more background please consult the scenario report.</t>
  </si>
  <si>
    <t>All weather dependent profiles follow the climate pattern of the historic climate year 2012 covering different combinations of supply &amp; demand. Accordingly, for this study climate data (e.g. temperature, irradiation, wind profiles) from the Pan European Climate Database (PECD) has been processed and uploaded to the ETM. In addition, specific sectoral demand profiles have been derived from suitable (public) sources to reflect a representative demand behaviour.</t>
  </si>
  <si>
    <t>Some scenarios might not be 100% in balance and show a limited number of “blackout hours”. Knowing that the ETM has limitations concerning the modelling of market dispatch of flexible resources, this has been a conscious choice to avoid an unrealistic high level of additional flexibility resources added to the scenarios.</t>
  </si>
  <si>
    <t>The ETM is an energy system model covering all relevant energy carriers and end-user sectors for the aim of modelling how energy is being used under different scenarios and to estimate the impact on relevant energy &amp; climate indicators like energy related emissions. However, specific aspects like the electricity market, energy exchanges with surrounding countries, the characteristics and the operation of technologies are modelled in a simplified way for the sake of reducing complexity, keeping calculation times low and ensure as much transparency &amp; accessibility to users as possible. Depending on the study and scope, the grid operators therefore apply other more advanced tools e.g. to simulate the European electricity market.</t>
  </si>
  <si>
    <t xml:space="preserve">The ETM dashboard might show a CO2 emission reduction which appears lower than what is shown in the scenario report. In the Scenario Report we look at all greenhouse gas emissions. However, we do not include international transport emissions, since they are not part of  national emissions. We have included some more in-depth greenhouse gas emission effects such as LULUCF. </t>
  </si>
  <si>
    <t>Figuur 3.6</t>
  </si>
  <si>
    <t xml:space="preserve">Ontwikkeling broeikasgasemissies per scenario, percentage geeft netto reductie weer </t>
  </si>
  <si>
    <t>REF</t>
  </si>
  <si>
    <t>KM</t>
  </si>
  <si>
    <t>EV</t>
  </si>
  <si>
    <t>GB</t>
  </si>
  <si>
    <t>HA</t>
  </si>
  <si>
    <t>Eenheid</t>
  </si>
  <si>
    <t>Gebouwde omgeving</t>
  </si>
  <si>
    <t>-</t>
  </si>
  <si>
    <t>Mt CO₂-eq.</t>
  </si>
  <si>
    <t>Industrie</t>
  </si>
  <si>
    <t>Transport (nationaal)</t>
  </si>
  <si>
    <t>Landbouw en landgebruik</t>
  </si>
  <si>
    <t>Elektriciteit</t>
  </si>
  <si>
    <t>Indirect</t>
  </si>
  <si>
    <t>55% doel</t>
  </si>
  <si>
    <t>70% ambitie</t>
  </si>
  <si>
    <t>90% ambitie</t>
  </si>
  <si>
    <t>100% doel</t>
  </si>
  <si>
    <t>Figuur 3.7</t>
  </si>
  <si>
    <t xml:space="preserve">Finale energievraag, in TWh per energiebron </t>
  </si>
  <si>
    <t>TWh</t>
  </si>
  <si>
    <t>Waterstof</t>
  </si>
  <si>
    <t>Methaan</t>
  </si>
  <si>
    <t>Warmte</t>
  </si>
  <si>
    <t>Biobrandstoffen</t>
  </si>
  <si>
    <t>Kolen</t>
  </si>
  <si>
    <t>Olie</t>
  </si>
  <si>
    <t>Overig</t>
  </si>
  <si>
    <t>Ammoniak</t>
  </si>
  <si>
    <t>Figuur 3.8</t>
  </si>
  <si>
    <t xml:space="preserve">Finale energievraag, in TWh per sector </t>
  </si>
  <si>
    <t>Totaal sectoren</t>
  </si>
  <si>
    <t xml:space="preserve"> </t>
  </si>
  <si>
    <t>Twh</t>
  </si>
  <si>
    <t>Transport (internationaal)</t>
  </si>
  <si>
    <t>Datacenters &amp; ICT</t>
  </si>
  <si>
    <t>Agricultuur</t>
  </si>
  <si>
    <t xml:space="preserve">Energie </t>
  </si>
  <si>
    <t>Figuur 3.9</t>
  </si>
  <si>
    <t xml:space="preserve">Primair energieaanbod voor binnenlandse vraag, exclusief doorvoer en export, inclusief grondstoffen en synfuels </t>
  </si>
  <si>
    <t>Totaal</t>
  </si>
  <si>
    <t>Wind</t>
  </si>
  <si>
    <t>Zon</t>
  </si>
  <si>
    <t xml:space="preserve">Biomassa </t>
  </si>
  <si>
    <t>Hernieuwbare warmte</t>
  </si>
  <si>
    <t>Uranium</t>
  </si>
  <si>
    <t>Import elektriciteit</t>
  </si>
  <si>
    <t xml:space="preserve">Import waterstof(dragers) </t>
  </si>
  <si>
    <t>Figuur 3.10</t>
  </si>
  <si>
    <t xml:space="preserve">Ontwikkeling transformatie-aanbod, in TWh per bron </t>
  </si>
  <si>
    <t>Biogrondstoffen</t>
  </si>
  <si>
    <t xml:space="preserve">Kolen </t>
  </si>
  <si>
    <t xml:space="preserve">Ammoniak </t>
  </si>
  <si>
    <t>Figuur 3.11</t>
  </si>
  <si>
    <t>Ontwikkeling transformatievraag, in TWh per bron</t>
  </si>
  <si>
    <t>Figuur 3.12</t>
  </si>
  <si>
    <t xml:space="preserve">Ontwikkeling vraag naar elektriciteit 2025-2050, in TWh per sector </t>
  </si>
  <si>
    <t>Gebouwen</t>
  </si>
  <si>
    <t>Transport</t>
  </si>
  <si>
    <t>Landbouw</t>
  </si>
  <si>
    <t xml:space="preserve">Energiesector </t>
  </si>
  <si>
    <t>Power-to gas (land)</t>
  </si>
  <si>
    <t>Power-to gas (op zee)</t>
  </si>
  <si>
    <t>Power -to-heat (district heating)</t>
  </si>
  <si>
    <t>Power-to-heat (industrie)</t>
  </si>
  <si>
    <t>Power-to-heat (landbouw)</t>
  </si>
  <si>
    <t>Figuur 3.13</t>
  </si>
  <si>
    <t xml:space="preserve">Ontwikkeling aanbod elektriciteit, in TWh per bron </t>
  </si>
  <si>
    <t xml:space="preserve">Totaal </t>
  </si>
  <si>
    <t>Wind op zee (elektrisch)</t>
  </si>
  <si>
    <t>Wind op zee (hybride)</t>
  </si>
  <si>
    <t>Wind op land</t>
  </si>
  <si>
    <t>Zon PV huishoudens</t>
  </si>
  <si>
    <t xml:space="preserve">Zon PV  </t>
  </si>
  <si>
    <t>Zon PV velden</t>
  </si>
  <si>
    <t xml:space="preserve">Zon PV op zee </t>
  </si>
  <si>
    <t xml:space="preserve">Overig </t>
  </si>
  <si>
    <t>Kerncentrale</t>
  </si>
  <si>
    <t>Kolen fossiel</t>
  </si>
  <si>
    <t xml:space="preserve">Kolen biomassa </t>
  </si>
  <si>
    <t>Methaancentrale</t>
  </si>
  <si>
    <t>Waterstofcentrale</t>
  </si>
  <si>
    <t>Koolgascentrale</t>
  </si>
  <si>
    <t>Oliecentrale</t>
  </si>
  <si>
    <t xml:space="preserve">Afvalverbrandingscentrale </t>
  </si>
  <si>
    <t>Figuur 3.14</t>
  </si>
  <si>
    <t xml:space="preserve">Opgesteld duurzaam vermogen, in GW per techniek </t>
  </si>
  <si>
    <t>Wind op zee</t>
  </si>
  <si>
    <t>GW</t>
  </si>
  <si>
    <t>Wind op zee (elektrische)</t>
  </si>
  <si>
    <t>Wind op zee (waterstof)</t>
  </si>
  <si>
    <t xml:space="preserve">Zon PV op veld </t>
  </si>
  <si>
    <t>Zon op dak (woningen)</t>
  </si>
  <si>
    <t xml:space="preserve">Zon op dak (gebouwen) </t>
  </si>
  <si>
    <t xml:space="preserve">Figuur 3.15 </t>
  </si>
  <si>
    <t xml:space="preserve">Opgesteld regelbaar vermogen, in GW per techniek </t>
  </si>
  <si>
    <t>SCENARIO</t>
  </si>
  <si>
    <t xml:space="preserve">Kolencentrale </t>
  </si>
  <si>
    <t xml:space="preserve">Methaancentrale </t>
  </si>
  <si>
    <t xml:space="preserve">Waterstofcentrale </t>
  </si>
  <si>
    <t xml:space="preserve">Overige centrale </t>
  </si>
  <si>
    <t xml:space="preserve">Elektriciteitscentrale </t>
  </si>
  <si>
    <t>Figuur 3.16</t>
  </si>
  <si>
    <t xml:space="preserve">Ontwikkeling waterstofvraag, in TWh per sector </t>
  </si>
  <si>
    <t>Huishoudens</t>
  </si>
  <si>
    <t>Transport (Internationaal)</t>
  </si>
  <si>
    <t>Gas-to-power</t>
  </si>
  <si>
    <t>Warmtenetwerk</t>
  </si>
  <si>
    <t>Verliezen</t>
  </si>
  <si>
    <t xml:space="preserve">Export </t>
  </si>
  <si>
    <t>Figuur 3.17</t>
  </si>
  <si>
    <t xml:space="preserve">Ontwikkeling waterstofaanbod, in TWh per bron </t>
  </si>
  <si>
    <t>SMR/ATR</t>
  </si>
  <si>
    <t xml:space="preserve">P2G op land </t>
  </si>
  <si>
    <t xml:space="preserve">P2G op zee (dedicated) </t>
  </si>
  <si>
    <t xml:space="preserve">P2G op zee (hybride) </t>
  </si>
  <si>
    <t xml:space="preserve">Import </t>
  </si>
  <si>
    <t>Industrie transformatie</t>
  </si>
  <si>
    <t>Figuur 3.18</t>
  </si>
  <si>
    <t xml:space="preserve">Ontwikkeling vraag methaan, in TWh per sector </t>
  </si>
  <si>
    <t>Energie</t>
  </si>
  <si>
    <t>Gasificatie</t>
  </si>
  <si>
    <t>Torrificatie</t>
  </si>
  <si>
    <t>Piekboilers</t>
  </si>
  <si>
    <t>Figuur 3.19</t>
  </si>
  <si>
    <t xml:space="preserve">Ontwikkeling aanbod methaan exclusief export en doorvoer, in TWh per bron </t>
  </si>
  <si>
    <t xml:space="preserve">Productie groen gas </t>
  </si>
  <si>
    <t>Productie aardgas</t>
  </si>
  <si>
    <t xml:space="preserve">Import methaan </t>
  </si>
  <si>
    <t>Import LNG</t>
  </si>
  <si>
    <t xml:space="preserve">Industrie transformatie </t>
  </si>
  <si>
    <t>Figuur 3.20</t>
  </si>
  <si>
    <t xml:space="preserve">Ontwikkeling warmtevraag, in TWh per sector </t>
  </si>
  <si>
    <t>Figuur 3.21</t>
  </si>
  <si>
    <t>Ontwikkeling warmte-aanbod, in TWh per bron</t>
  </si>
  <si>
    <t xml:space="preserve">Figuur 3.22 </t>
  </si>
  <si>
    <t xml:space="preserve">Opgesteld flexibel vermogen t.b.v. elektriciteitsbalans, in GW per techniek </t>
  </si>
  <si>
    <t>Interconnectie</t>
  </si>
  <si>
    <t>DSR</t>
  </si>
  <si>
    <t>MDES (CAES)</t>
  </si>
  <si>
    <t>IDES (redox-flow)</t>
  </si>
  <si>
    <t>Batterijen</t>
  </si>
  <si>
    <t>Power-to-heat</t>
  </si>
  <si>
    <t>Power-to-gas</t>
  </si>
  <si>
    <t>Centrales</t>
  </si>
  <si>
    <t>Figuur 3.23</t>
  </si>
  <si>
    <t xml:space="preserve">Berekende volumes voor methaan en wateropslag in TWh </t>
  </si>
  <si>
    <t xml:space="preserve">Methaanopslag </t>
  </si>
  <si>
    <t xml:space="preserve">Waterstofopslag </t>
  </si>
  <si>
    <t>Figuur 3.24</t>
  </si>
  <si>
    <t xml:space="preserve">Ontwikkeling van CO2-aanbod, in Mton CO2 per bron </t>
  </si>
  <si>
    <t>DAC</t>
  </si>
  <si>
    <t>Mt CO2</t>
  </si>
  <si>
    <t>Waterstofproductie</t>
  </si>
  <si>
    <t>Figuur 3.25</t>
  </si>
  <si>
    <t xml:space="preserve">Ontwikkeling van CO2-vraag, in Mton CO2 per bron </t>
  </si>
  <si>
    <t xml:space="preserve">Opslag </t>
  </si>
  <si>
    <t xml:space="preserve">Industrie </t>
  </si>
  <si>
    <t>Figuur 3.26</t>
  </si>
  <si>
    <t xml:space="preserve">Finale vraag naar biomassa, biogerelateerde brand -en grondstoffen, in TWh per sector </t>
  </si>
  <si>
    <t>Figuur 3.27</t>
  </si>
  <si>
    <t xml:space="preserve">Ontwikkeling van biogene CO2-aanbod vs. Synfuelvraag, in Mton CO2 per bron </t>
  </si>
  <si>
    <t>Vraag Synfuels</t>
  </si>
  <si>
    <t>Mton</t>
  </si>
  <si>
    <t>Aanbod centrales</t>
  </si>
  <si>
    <t>Aanbod industrie</t>
  </si>
  <si>
    <t>Aanbod groen gas</t>
  </si>
  <si>
    <t>Aanbod DAC</t>
  </si>
  <si>
    <t xml:space="preserve">Figuur 3.28 </t>
  </si>
  <si>
    <t xml:space="preserve">Transformatie input voor biogene en synthethische producten, in TWh per bron </t>
  </si>
  <si>
    <t xml:space="preserve">JAAR </t>
  </si>
  <si>
    <t>Biogeen</t>
  </si>
  <si>
    <t>Synthetisch</t>
  </si>
  <si>
    <t>Figuur 3.29</t>
  </si>
  <si>
    <t xml:space="preserve">Transformatie input per drager, in TWh per drager </t>
  </si>
  <si>
    <t>Biomassa</t>
  </si>
  <si>
    <t>Pyrolyse olie</t>
  </si>
  <si>
    <t>Aardgas</t>
  </si>
  <si>
    <t>Groen gas</t>
  </si>
  <si>
    <t>Figuur 3.30</t>
  </si>
  <si>
    <t xml:space="preserve">Finale energievraag gebouwde omgeving 2019, 2025-2050, in TWh </t>
  </si>
  <si>
    <t xml:space="preserve">Elektriciteit </t>
  </si>
  <si>
    <t xml:space="preserve">Methaan </t>
  </si>
  <si>
    <t xml:space="preserve">Biobrandstoffen </t>
  </si>
  <si>
    <t xml:space="preserve">Olie </t>
  </si>
  <si>
    <t>Figuur 3.31</t>
  </si>
  <si>
    <t xml:space="preserve">Finale energievraag mobiliteit nationaal, 2019, 2025-2050, in TWh </t>
  </si>
  <si>
    <t>Figuur 3.32</t>
  </si>
  <si>
    <t xml:space="preserve">Finale energievraag mobiliteit internationaal, 2019, 2025-2050 TWh </t>
  </si>
  <si>
    <t>Figuur 3.33</t>
  </si>
  <si>
    <t xml:space="preserve">Finale energievraag landbouw 2019, 2025-2050, in TWh </t>
  </si>
  <si>
    <t>Figuur 3.34</t>
  </si>
  <si>
    <t xml:space="preserve">Finale energievraag industrie, energetisch en non-energetisch, 2019, 2025-2050, in TWh </t>
  </si>
  <si>
    <t>Figuur 3.35</t>
  </si>
  <si>
    <t xml:space="preserve">Finale energievraag datacenters 2019, 2025-2050, in TWh </t>
  </si>
  <si>
    <t>Figuur 3.36a</t>
  </si>
  <si>
    <t>Vergelijking finale vraag per energiedrager en sector met KEV2024 voor 2030</t>
  </si>
  <si>
    <t>KEV</t>
  </si>
  <si>
    <t xml:space="preserve">TWh </t>
  </si>
  <si>
    <t>Figuur 3.36b</t>
  </si>
  <si>
    <t>Figuur 3.37</t>
  </si>
  <si>
    <t>Vergelijking primair energieaanbod, binnenland, met KEV2024 voor 2030</t>
  </si>
  <si>
    <t xml:space="preserve">Uranium </t>
  </si>
  <si>
    <t xml:space="preserve">Import elektriciteit </t>
  </si>
  <si>
    <t>Figuur 3.38</t>
  </si>
  <si>
    <t>Vergelijking opgestelde vermogens flexibiliteit KEV2024 voor 2030</t>
  </si>
  <si>
    <t xml:space="preserve">Eenheid </t>
  </si>
  <si>
    <t xml:space="preserve">Figuur 3.39a: opgesteld duurzaam vermogen </t>
  </si>
  <si>
    <t>Vergelijking opgesteld hernieuwbaar en conventioneel vermogen per bron met KEV2024 voor 2030</t>
  </si>
  <si>
    <t xml:space="preserve">Wind op zee </t>
  </si>
  <si>
    <t xml:space="preserve">Wind op zee (hybride) </t>
  </si>
  <si>
    <t xml:space="preserve">Wind op zee (hybride elektrisch) </t>
  </si>
  <si>
    <t xml:space="preserve">Wind op zee (hybride waterstof) </t>
  </si>
  <si>
    <t xml:space="preserve">Wind op land </t>
  </si>
  <si>
    <t xml:space="preserve">Solar PV woningen </t>
  </si>
  <si>
    <t>Solar PV buildings</t>
  </si>
  <si>
    <t>Solar PV field</t>
  </si>
  <si>
    <t>Solar PV off shore</t>
  </si>
  <si>
    <t>Other RES</t>
  </si>
  <si>
    <t>Wind op land (elektrisch)</t>
  </si>
  <si>
    <t>Wind op land (waterstof)</t>
  </si>
  <si>
    <t xml:space="preserve">Solar PV </t>
  </si>
  <si>
    <t xml:space="preserve">Figuur 3.39b: Opgesteld conventioneel vermogen </t>
  </si>
  <si>
    <t>Kolencentrale</t>
  </si>
  <si>
    <t xml:space="preserve">Overige centrales </t>
  </si>
  <si>
    <t>Elektriciteitscentrales</t>
  </si>
  <si>
    <t>Figuur 3.40a</t>
  </si>
  <si>
    <t xml:space="preserve">Vergelijking finale vraag per energiedrager en sector met vorige scenario's voor 2030 </t>
  </si>
  <si>
    <t>ND</t>
  </si>
  <si>
    <t>IA</t>
  </si>
  <si>
    <t xml:space="preserve">Transport (nationaal) </t>
  </si>
  <si>
    <t>Datacenters &amp; IT</t>
  </si>
  <si>
    <t>Figuur 3.40b</t>
  </si>
  <si>
    <t>Figuur 3.41</t>
  </si>
  <si>
    <t xml:space="preserve">Vergelijking primair energieaanbod (binnenland) met vorige scenario's voor 2030 </t>
  </si>
  <si>
    <t xml:space="preserve">Import waterstof </t>
  </si>
  <si>
    <t>Figuur 3.42</t>
  </si>
  <si>
    <t>Vergelijking opgestelde vermogens flexibiliteit met scenario's van II3050v2 voor 2030</t>
  </si>
  <si>
    <t>KA</t>
  </si>
  <si>
    <t xml:space="preserve">Batterijen </t>
  </si>
  <si>
    <t xml:space="preserve">MDES (CAES) </t>
  </si>
  <si>
    <t>Figuur 3.43a</t>
  </si>
  <si>
    <t xml:space="preserve">Vergelijking opgesteld RES en regelbaar vermogen met scenario's van II3050v2 voor 2030, in GW per bron </t>
  </si>
  <si>
    <t xml:space="preserve">Zon op dak </t>
  </si>
  <si>
    <t>Figuur 3.43b</t>
  </si>
  <si>
    <t>Figuur 3.44a</t>
  </si>
  <si>
    <t xml:space="preserve">Vergelijking finale vraag per bron en sector met scenario's van II3050v2 voor 2050, in TWh per bron </t>
  </si>
  <si>
    <t>DEC</t>
  </si>
  <si>
    <t>NAT</t>
  </si>
  <si>
    <t>EUR</t>
  </si>
  <si>
    <t>INT</t>
  </si>
  <si>
    <t>3.44b</t>
  </si>
  <si>
    <t>3.45a</t>
  </si>
  <si>
    <t xml:space="preserve">Vergelijking primair energieaanbod (binnenland exclusief doorvoer en export) en flexaanbod met scenario's van II3050v2 voor 2050, in TWh per brond </t>
  </si>
  <si>
    <t xml:space="preserve">Import waterstof(dragers </t>
  </si>
  <si>
    <t xml:space="preserve">3.45b </t>
  </si>
  <si>
    <t xml:space="preserve">Opgesteld flexibel vermogen </t>
  </si>
  <si>
    <t>PtH agriculture</t>
  </si>
  <si>
    <t xml:space="preserve">IDES (redox-flow) </t>
  </si>
  <si>
    <t xml:space="preserve">Interconnectie </t>
  </si>
  <si>
    <t xml:space="preserve">Power-to-heat </t>
  </si>
  <si>
    <t xml:space="preserve">DSR </t>
  </si>
  <si>
    <t xml:space="preserve">Kerncentrale </t>
  </si>
  <si>
    <t xml:space="preserve">Kolecentrale </t>
  </si>
  <si>
    <t xml:space="preserve">3.46a: Opgesteld duurzaam vermogen </t>
  </si>
  <si>
    <t>Vergelijkbaar opgesteld RES en regelbaar vermogen met scenario's van II3050v2 voor 2050, in GW per bron</t>
  </si>
  <si>
    <t xml:space="preserve">3.46b: opgeteld regelbaar vermogen </t>
  </si>
  <si>
    <t xml:space="preserve">Kolencentrale (fossiel en bio) </t>
  </si>
  <si>
    <t xml:space="preserve">Afvalcentrale </t>
  </si>
  <si>
    <t>Kolengas</t>
  </si>
  <si>
    <t>Figuur 4.1.1</t>
  </si>
  <si>
    <t>Nieuwbouw van woningen</t>
  </si>
  <si>
    <t xml:space="preserve">KM </t>
  </si>
  <si>
    <t>JAAR</t>
  </si>
  <si>
    <t xml:space="preserve">Aantal nieuwbouw woningen </t>
  </si>
  <si>
    <t>Figuur 4.1.2</t>
  </si>
  <si>
    <t>Nieuwbouw van utiliteitsgebouwen</t>
  </si>
  <si>
    <t>Figuur 4.1.3</t>
  </si>
  <si>
    <t>Verdeling warmteoplossingen in de verschillende scenario's in percentage</t>
  </si>
  <si>
    <t>Elektrische warmtepomp</t>
  </si>
  <si>
    <t>%</t>
  </si>
  <si>
    <t>Warmtenet MT</t>
  </si>
  <si>
    <t>Warmtenet LT</t>
  </si>
  <si>
    <t>Hybride luchtwarmtepomp (gas)</t>
  </si>
  <si>
    <t>Hybride luchtwarmtepomp (waterstof )</t>
  </si>
  <si>
    <t>Airco</t>
  </si>
  <si>
    <t>Figuur 4.1.4</t>
  </si>
  <si>
    <t xml:space="preserve">Ontwikkelingspaden van warmtebronnen voor de utiliteitsbouw per scenario </t>
  </si>
  <si>
    <t>Bodemwarmtepomp met WKO</t>
  </si>
  <si>
    <t>HR combiketel H2</t>
  </si>
  <si>
    <t>MT-warmtenet</t>
  </si>
  <si>
    <t>Luchtwarmtepomp</t>
  </si>
  <si>
    <t>Hybride met gas</t>
  </si>
  <si>
    <t>Hybride met waterstof</t>
  </si>
  <si>
    <t>HR combiketel gas</t>
  </si>
  <si>
    <t>Figuur 4.1.5</t>
  </si>
  <si>
    <t xml:space="preserve">Finale Energievraag - Gebouwde omgeving in TWh </t>
  </si>
  <si>
    <t xml:space="preserve">Waterstof </t>
  </si>
  <si>
    <t xml:space="preserve">Figuur 4.2.1 </t>
  </si>
  <si>
    <t>Ontwikkelpaden energievraag voor nationaal personen- en vrachtvervoer per scenario.</t>
  </si>
  <si>
    <t>Figuur 4.2.2</t>
  </si>
  <si>
    <t>Ontwikkeling personenvervoerskilometers in percentage ten opzichte van 2019.</t>
  </si>
  <si>
    <t>Omvang ten opzichte van 2019</t>
  </si>
  <si>
    <t>Figuur 4.2.3</t>
  </si>
  <si>
    <t>Percentage personenvervoerskilometers per vervoerswijze in 2023.</t>
  </si>
  <si>
    <t>Vervoerswijze</t>
  </si>
  <si>
    <t>Auto</t>
  </si>
  <si>
    <t>Trein</t>
  </si>
  <si>
    <t>Bus</t>
  </si>
  <si>
    <t>Tram</t>
  </si>
  <si>
    <t>Motorfiets</t>
  </si>
  <si>
    <t>Fiets</t>
  </si>
  <si>
    <t>Vliegtuig</t>
  </si>
  <si>
    <t>Percentage personenvervoerskilometers</t>
  </si>
  <si>
    <t>Figuur 4.2.4</t>
  </si>
  <si>
    <t>Ontwikkeling van de procentuele verdeling van andrijftechnieken voor personenauto's</t>
  </si>
  <si>
    <t>Aandeel CNG auto's</t>
  </si>
  <si>
    <t>Aandeel diesel auto's</t>
  </si>
  <si>
    <t>Aandeel elektrische auto's</t>
  </si>
  <si>
    <t>Aandeel benzine auto's</t>
  </si>
  <si>
    <t>Aandeel waterstof auto's</t>
  </si>
  <si>
    <t>Aandeel LPG auto's</t>
  </si>
  <si>
    <t>Figuur 4.2.5</t>
  </si>
  <si>
    <t>Ontwikkelpaden energievraag van personenauto's per scenario</t>
  </si>
  <si>
    <t>Transport (personenauto's)</t>
  </si>
  <si>
    <t>Figuur 4.2.6</t>
  </si>
  <si>
    <t>Ontwikkelpaden energievraag voor OV-bussen per scenario</t>
  </si>
  <si>
    <t>Transport (bussen)</t>
  </si>
  <si>
    <t>Figuur 4.2.7</t>
  </si>
  <si>
    <t>Historische en aangenomen ontwikkeling van ladingtonkilometers vrachtvervoer</t>
  </si>
  <si>
    <t>Figuur 4.2.8</t>
  </si>
  <si>
    <t>Procentuele verdeling van het aantal ladingtonkilometers per vervoerswijze</t>
  </si>
  <si>
    <t>Trucks</t>
  </si>
  <si>
    <t>Bestelauto's</t>
  </si>
  <si>
    <t>Binnenvaart</t>
  </si>
  <si>
    <t>Percentage ladingtonkilometers</t>
  </si>
  <si>
    <t>Figuur 4.2.9</t>
  </si>
  <si>
    <t>Verdeling van brandstoftype voor trucks voor de vier scenario's, in procenten</t>
  </si>
  <si>
    <t>CNG</t>
  </si>
  <si>
    <t>Diesel</t>
  </si>
  <si>
    <t>Elektrisch</t>
  </si>
  <si>
    <t>Benzine</t>
  </si>
  <si>
    <t>Bio-LNG</t>
  </si>
  <si>
    <t>Figuur 4.2.10</t>
  </si>
  <si>
    <t>Verdeling van brandstoftype voor bestelauto's voor de vier scenario's, in procenten</t>
  </si>
  <si>
    <t>Figuur 4.2.11</t>
  </si>
  <si>
    <t>Groeipad elektrificatie mobiele werktuigen in de bouw van 2025 tot 2050 voor de vier scenario’s</t>
  </si>
  <si>
    <t>Koersvaste Middenweg</t>
  </si>
  <si>
    <t>Gezamenlijke Balans en Horizon Aanvoer</t>
  </si>
  <si>
    <t>Eigen Vermogen</t>
  </si>
  <si>
    <t>Figuur 4.2.12</t>
  </si>
  <si>
    <t>Ontwikkelpad procentuele verdeling brandstoftypes van binnenvaartschepen per scenario.</t>
  </si>
  <si>
    <t>LNG</t>
  </si>
  <si>
    <t>Figuur 4.2.13</t>
  </si>
  <si>
    <t>Ontwikkelpad van de energievraag van binnenvaartschepen per scenario</t>
  </si>
  <si>
    <t>Transport (scheepvaart)</t>
  </si>
  <si>
    <t>Figuur 4.2.14</t>
  </si>
  <si>
    <t>Ontwikkelpad procentuele verdeling brandstoftypes van zeeschepen per scenario</t>
  </si>
  <si>
    <t>Figuur 4.2.15</t>
  </si>
  <si>
    <t>Ontwikkelpad van de energievraag van internationale scheepvaart per scenario</t>
  </si>
  <si>
    <t>Transport (internationale scheepvaart)</t>
  </si>
  <si>
    <t>Figuur 4.2.16</t>
  </si>
  <si>
    <t>Ontwikkeling energievraag internationale luchtvaart in Koersvaste Middenweg</t>
  </si>
  <si>
    <t>Bio-kerosine</t>
  </si>
  <si>
    <t>Synthetische kerosine</t>
  </si>
  <si>
    <t>Fossiele kerosine</t>
  </si>
  <si>
    <t>Figuur 4.2.17</t>
  </si>
  <si>
    <t>Bandbreedte en middenpad van de behoefte aan biobrandstoffen die aan de jaarverplichting voldoet</t>
  </si>
  <si>
    <t>Bovenkant bandbreedte</t>
  </si>
  <si>
    <t>Onderkant bandbreedte</t>
  </si>
  <si>
    <t>Figuur 4.2.18</t>
  </si>
  <si>
    <t>Biobrandstofbehoefte transportsector uitgesplitst in binnenlands transport en internationale lucht- en scheepvaart</t>
  </si>
  <si>
    <t>Binnenlands transport</t>
  </si>
  <si>
    <t>Internationale scheepvaart</t>
  </si>
  <si>
    <t>Internationale luchtvaart</t>
  </si>
  <si>
    <t>Figuur 4.2.19</t>
  </si>
  <si>
    <t>Finale energievraag nationaal transport voor 2030 voor de vier scenario's en de KEV2024</t>
  </si>
  <si>
    <t>Figuur 4.2.20</t>
  </si>
  <si>
    <t>Finale energievraag nationaal transport voor 2035 voor de vier scenario's in vergelijking met de IP2024 scenario's</t>
  </si>
  <si>
    <t>Figuur 4.2.21</t>
  </si>
  <si>
    <t>Finale energievraag nationaal transport voor 2050 voor de vier scenario's in vergelijking met de II3050v2 scenario's</t>
  </si>
  <si>
    <t xml:space="preserve">Figuur 4.3.1 </t>
  </si>
  <si>
    <t>Industriele CCUS in 2050</t>
  </si>
  <si>
    <t>Industrie (nationaal)</t>
  </si>
  <si>
    <t>Figuur 4.3.4</t>
  </si>
  <si>
    <t>Elektrificatie transitiepadenset 1</t>
  </si>
  <si>
    <t>Hoog</t>
  </si>
  <si>
    <t>Midden</t>
  </si>
  <si>
    <t>Laag</t>
  </si>
  <si>
    <t>Figuur 4.3.5</t>
  </si>
  <si>
    <t>Elektrificatie transitiepadenset 2</t>
  </si>
  <si>
    <t>Figuur 4.3.6</t>
  </si>
  <si>
    <t>Elektrificatie transitiepadenset 3</t>
  </si>
  <si>
    <t xml:space="preserve">Figuur 4.3.7 </t>
  </si>
  <si>
    <t>Energetische en non-energetische vraag van de Nederlandse industrie</t>
  </si>
  <si>
    <t>Figuur 4.3.8</t>
  </si>
  <si>
    <t>Warmtebronnen voor industriële stoomnetwerken, uitgedrukt in warmte-aanbod</t>
  </si>
  <si>
    <t>WKK waterstof</t>
  </si>
  <si>
    <t>WKK aardgas</t>
  </si>
  <si>
    <t>WKK kolen</t>
  </si>
  <si>
    <t>Gasketel</t>
  </si>
  <si>
    <t>Figuur 4.3.9</t>
  </si>
  <si>
    <t>Afvang van industriële CO2 voor opslag en gebruik</t>
  </si>
  <si>
    <t>Fossiel</t>
  </si>
  <si>
    <t>Figuur 4.3.10</t>
  </si>
  <si>
    <t>Industriële restemissie</t>
  </si>
  <si>
    <t>Mton CO2 equivalent</t>
  </si>
  <si>
    <t>Figuur 4.3.11</t>
  </si>
  <si>
    <t>Finale energievraag in de papiersector</t>
  </si>
  <si>
    <t>Figuur 4.3.12</t>
  </si>
  <si>
    <t>Finale energievraag in de voedselsector</t>
  </si>
  <si>
    <t>Figuur 4.3.13</t>
  </si>
  <si>
    <t>Fossiele, biogene en synthetische productie van grond- en brandstoffen</t>
  </si>
  <si>
    <t>BWE (biomass, waste, electricity)</t>
  </si>
  <si>
    <t>Figuur 4.3.14</t>
  </si>
  <si>
    <t>Transformatie input voor brand- en grondstoffenproductie in Nederland</t>
  </si>
  <si>
    <t>Figuur 4.3.15</t>
  </si>
  <si>
    <t>Energetische en non-energetische vraag in de chemie, inclusief kunstmest</t>
  </si>
  <si>
    <t>Figuur 4.3.16</t>
  </si>
  <si>
    <t>Finale energievraag in overige metalen</t>
  </si>
  <si>
    <t>Figuur 4.3.17</t>
  </si>
  <si>
    <t>Finale energievraag in de staalsector</t>
  </si>
  <si>
    <t>Figuur 4.3.18</t>
  </si>
  <si>
    <t>Energetische en non-energetische vraag van overige industrie</t>
  </si>
  <si>
    <t>Figuur 4.3.19</t>
  </si>
  <si>
    <t>Industrievraag naar netbeheerder</t>
  </si>
  <si>
    <t>Elektriciteit LNB</t>
  </si>
  <si>
    <t>Elektriciteit RNB</t>
  </si>
  <si>
    <t>Gas LNB</t>
  </si>
  <si>
    <t>Gas RNB</t>
  </si>
  <si>
    <t>Figuur 4.3.20</t>
  </si>
  <si>
    <t>Elektriciteitsvraag per industriecluster</t>
  </si>
  <si>
    <t>Chemelot</t>
  </si>
  <si>
    <t>Cluster 6</t>
  </si>
  <si>
    <t>Noord NL</t>
  </si>
  <si>
    <t>NZKG</t>
  </si>
  <si>
    <t>Rotterdam-Moerdijk</t>
  </si>
  <si>
    <t>Zeeland</t>
  </si>
  <si>
    <t>Figuur 4.3.21</t>
  </si>
  <si>
    <t>Waterstofvraag per industriecluster</t>
  </si>
  <si>
    <t>Figuur 4.3.22.A</t>
  </si>
  <si>
    <t>Energieverbruik industrie 2030</t>
  </si>
  <si>
    <t>Figuur 4.3.22.B</t>
  </si>
  <si>
    <t>Industriële CCUS in 2030</t>
  </si>
  <si>
    <t>CCU</t>
  </si>
  <si>
    <t>CCS</t>
  </si>
  <si>
    <t>Figuur 4.3.23.A</t>
  </si>
  <si>
    <t>Vergelijking Netbeheer Nederland Scenario’s Editie 2025 met II3050v2 voor industriële vraag naar elektriciteit</t>
  </si>
  <si>
    <t>IP24/II3050v2 min</t>
  </si>
  <si>
    <t>IP24/II3050v2 max</t>
  </si>
  <si>
    <t>Figuur 4.3.23.B</t>
  </si>
  <si>
    <t>Vergelijking Netbeheer Nederland Scenario’s Editie 2025 met II3050v2 voor industriële vraag naar methaan</t>
  </si>
  <si>
    <t>Figuur 4.3.24.A</t>
  </si>
  <si>
    <t>Vergelijking Netbeheer Nederland Scenario’s Editie 2025 met II3050v2 voor industrie waterstofvraag</t>
  </si>
  <si>
    <t>Figuur 4.3.24.B</t>
  </si>
  <si>
    <t>Vergelijking Netbeheer Nederland Scenario’s Editie 2025 met II3050v2 voor CCUS</t>
  </si>
  <si>
    <t xml:space="preserve">Figuur 4.4.1 </t>
  </si>
  <si>
    <t xml:space="preserve">Groei van energievraag van de datasector in staafdiagram per scenario in steekjaar </t>
  </si>
  <si>
    <t xml:space="preserve">Figuur 4.4.6 </t>
  </si>
  <si>
    <t xml:space="preserve">Elektriciteitsvraag datacenters in het scenario Koersvaste Middenweg vergeleken met IP2024/II3050v2 </t>
  </si>
  <si>
    <t>Eur</t>
  </si>
  <si>
    <t xml:space="preserve">De overige figuren in deze tabellenbijlagen zijn niet opgenomen, wegens het detailniveau van klantinformatie. Zie rapport voor de grafieken. </t>
  </si>
  <si>
    <t>Figuur 4.5.1</t>
  </si>
  <si>
    <t>Energievraag in de landbouw (m.n. glastuinbouw) in TWh.</t>
  </si>
  <si>
    <t>warmtevraag (TWh)</t>
  </si>
  <si>
    <t>elektriciteitsvraag (TWh)</t>
  </si>
  <si>
    <t>Figuur 4.5.2</t>
  </si>
  <si>
    <t>Ontwikkeling verdeling warmtebronnen Koersvaste Middenweg [%]</t>
  </si>
  <si>
    <t>waterstof</t>
  </si>
  <si>
    <t>gasketel</t>
  </si>
  <si>
    <t>biogrondstoffen</t>
  </si>
  <si>
    <t>warmtenet</t>
  </si>
  <si>
    <t>WKKs</t>
  </si>
  <si>
    <t>geothermie</t>
  </si>
  <si>
    <t>warmtepomp</t>
  </si>
  <si>
    <t>Figuur 4.5.3</t>
  </si>
  <si>
    <t>Ontwikkeling opgestelde WKK-capaciteit Koersvaste Middenweg in [MW]</t>
  </si>
  <si>
    <t>biomassa / groen gas</t>
  </si>
  <si>
    <t>aardgas</t>
  </si>
  <si>
    <t>Figuur 4.5.4</t>
  </si>
  <si>
    <t>Ontwikkeling poer-to-heat (bestaande uit e-boilers) Koersvaste Middenweg in [MW]</t>
  </si>
  <si>
    <t>Figuur 4.5.5</t>
  </si>
  <si>
    <t>Ontwikkeling verdeling warmtebronnen Eigen Vermogen [%]</t>
  </si>
  <si>
    <t>Figuur 4.5.6</t>
  </si>
  <si>
    <t>Ontwikkeling opgestelde WKK-capaciteit Eigen Vermogen in [MW]</t>
  </si>
  <si>
    <t>Figuur 4.5.7</t>
  </si>
  <si>
    <t>Ontwikkeling power-to-heat (bestaande uit e-boilers) Eigen Vermogen in [MW]</t>
  </si>
  <si>
    <t>Figuur 4.5.8</t>
  </si>
  <si>
    <t>Ontwikkeling verdeling warmtebronnen Gezamenlijke Balans [%]</t>
  </si>
  <si>
    <t>Figuur 4.5.9</t>
  </si>
  <si>
    <t>Ontwikkeling opgestelde WKK-capaciteit Gezamenlijke Balans in [MW]</t>
  </si>
  <si>
    <t>Figuur 4.5.10</t>
  </si>
  <si>
    <t>Ontwikkeling power-to-heat (bestaande uit e-boilers) Gezamenlijke Balans in [MW]</t>
  </si>
  <si>
    <t>Figuur 4.5.11</t>
  </si>
  <si>
    <t>Ontwikkeling verdeling warmtebronnen Horizon Aanvoer [%]</t>
  </si>
  <si>
    <t>Figuur 4.5.12</t>
  </si>
  <si>
    <t>Ontwikkeling opgestelde WKK-capaciteit Horizon Aanvoer in [MW]</t>
  </si>
  <si>
    <t>Figuur 4.5.13</t>
  </si>
  <si>
    <t>Ontwikkeling power-to-heat (bestaande uit e-boilers) Horizon Aanvoer in [MW]</t>
  </si>
  <si>
    <t>Figuur 4.5.15</t>
  </si>
  <si>
    <t>Vergelijking Scenario's 2025 met KEV24 en IP2024 voor 2030.</t>
  </si>
  <si>
    <t>IP2024 KA</t>
  </si>
  <si>
    <t>IP2024 ND</t>
  </si>
  <si>
    <t>IP2024 IA</t>
  </si>
  <si>
    <t>Figuur 4.5.16</t>
  </si>
  <si>
    <t>Vergelijking Scenario's 2025 met KEV24 en IP2024 voor 2035.</t>
  </si>
  <si>
    <t>Figuur 4.5.17</t>
  </si>
  <si>
    <t>Vergelijking Scenario's 2025 met KEV24 en IP2024 voor 2050.</t>
  </si>
  <si>
    <t>II3050v2 DEC</t>
  </si>
  <si>
    <t>II3050v2 NAT</t>
  </si>
  <si>
    <t>II3050v2 EUR</t>
  </si>
  <si>
    <t>II3050v2 IT</t>
  </si>
  <si>
    <t>2019 wordt in dit hoofdstuk niet gebruikt</t>
  </si>
  <si>
    <t>Figuur 4.6.1</t>
  </si>
  <si>
    <t>Gekoppeld met ETM dashboard</t>
  </si>
  <si>
    <t>Opgesteld vermogen aan wind-op-zee naar aanlandingsvorm</t>
  </si>
  <si>
    <t>YEAR</t>
  </si>
  <si>
    <t>hard copy</t>
  </si>
  <si>
    <t>--------</t>
  </si>
  <si>
    <t>Figuur 4.6.2</t>
  </si>
  <si>
    <t>Figuur 4.6.3</t>
  </si>
  <si>
    <t>Indicatieve productievolumes wind-op-zee naar aanlandingsvorm</t>
  </si>
  <si>
    <t>Dedicated elektriciteit</t>
  </si>
  <si>
    <t>Hybride elektriciteit</t>
  </si>
  <si>
    <t>Hybride waterstof</t>
  </si>
  <si>
    <t>Dedicated waterstof</t>
  </si>
  <si>
    <t>Figuur 4.6.4</t>
  </si>
  <si>
    <t>Opgesteld vermogen aan wind-op-land</t>
  </si>
  <si>
    <t>Figuur 4.6.5</t>
  </si>
  <si>
    <t>Totale elektriciteitsproductie met wind-op-land</t>
  </si>
  <si>
    <t>Figuur 4.6.6</t>
  </si>
  <si>
    <t>Totaal opgesteld vermogen aan zon-pv uitgesplitst naar zonnevelden, gebouwen en huishoudens</t>
  </si>
  <si>
    <t>Zon-PV</t>
  </si>
  <si>
    <t>Zon op dak (gebouwen)</t>
  </si>
  <si>
    <t>Zon PV op veld</t>
  </si>
  <si>
    <t>Figuur 4.6.7</t>
  </si>
  <si>
    <t>Totale elektriciteitsproductie met zon-pv uitgesplitst naar zonnevelden, gebouwen en huishoudens</t>
  </si>
  <si>
    <t>Figuur 4.6.8</t>
  </si>
  <si>
    <t>Hard copy uit spreadsheet Berno IP26 Supply AVI</t>
  </si>
  <si>
    <t>Totaal opgesteld centraal en decentraal vermogen afvalverbrandingsinstallaties (AVI’s) uitgesplitst in WKK en niet-WKK</t>
  </si>
  <si>
    <t>AVI</t>
  </si>
  <si>
    <t>na</t>
  </si>
  <si>
    <t>Geen WKK</t>
  </si>
  <si>
    <t>WKK</t>
  </si>
  <si>
    <t>Figuur 4.6.9</t>
  </si>
  <si>
    <t>Restemissies en CCS bij afvalverbrandingsinstallaties (AVI’s)</t>
  </si>
  <si>
    <t>CO2-emissies</t>
  </si>
  <si>
    <t>Restemissie</t>
  </si>
  <si>
    <t>Figuur 4.6.10</t>
  </si>
  <si>
    <t>Hard copy uit spreadsheet Berno Biomassa-biogas e-vermogen</t>
  </si>
  <si>
    <t>Totaal opgesteld vermogen elektriciteit biomassa/-gasinstallaties incl. landbouwsector</t>
  </si>
  <si>
    <t>Biomassa-sector</t>
  </si>
  <si>
    <t>Biogas bij agriculture</t>
  </si>
  <si>
    <t>Figuur 4.6.11</t>
  </si>
  <si>
    <t>Opgesteld vermogen kerncentrales</t>
  </si>
  <si>
    <t>Kerncentrales</t>
  </si>
  <si>
    <t>Hard copy</t>
  </si>
  <si>
    <t>Kerncentrale (Borssele)</t>
  </si>
  <si>
    <t>Kerncentrale (grootschalig)</t>
  </si>
  <si>
    <t>Kerncentrale (SMR)</t>
  </si>
  <si>
    <t>Figuur 4.6.12</t>
  </si>
  <si>
    <t>Opgesteld vermogen aan (bio) kolencentrales</t>
  </si>
  <si>
    <t>Kolencentrale (fossiel + bio)</t>
  </si>
  <si>
    <t>Kolen (fossiel)</t>
  </si>
  <si>
    <t>Kolen (biomassa)</t>
  </si>
  <si>
    <t>Figuur 4.6.13</t>
  </si>
  <si>
    <t>Opgesteld vermogen aan gasgestookte productie-installaties</t>
  </si>
  <si>
    <t>Gasgestookte productie-installaties</t>
  </si>
  <si>
    <t>Gascentrale</t>
  </si>
  <si>
    <t>Gascentrale (backup)</t>
  </si>
  <si>
    <t>Waterstofcentrale (backup)</t>
  </si>
  <si>
    <t>Kleinschalige WKK</t>
  </si>
  <si>
    <t>Figuur 4.6.14</t>
  </si>
  <si>
    <t>Totale elektriciteitsproductie uit gasgestookte productie-installaties</t>
  </si>
  <si>
    <t>Pieter/Tim? Cijfers methaancentrale in dashboard lijken niet te kloppen met de figuur in rapport. Zie GB2040. Kunnen jullie de juiste cijfers verzorgen?</t>
  </si>
  <si>
    <t>Pieter: hier staan nu de cijfers uit het dashboard. Plaatje in het rapport lijkt hier een daar fractioneel hoger. Is dit een afwijking op de stable server?</t>
  </si>
  <si>
    <t>Figuur 4.6.15</t>
  </si>
  <si>
    <t>Opgesteld vermogen WKK industrie</t>
  </si>
  <si>
    <t>WKK industrie</t>
  </si>
  <si>
    <t>Methaancentrale (WKK industrie)</t>
  </si>
  <si>
    <t>Waterstofcentrale (WKK industrie)</t>
  </si>
  <si>
    <t>Figuur 4.6.16</t>
  </si>
  <si>
    <t>Opgesteld vermogen WKK in de landbouw</t>
  </si>
  <si>
    <t>Methaancentrale (WKK landbouw)</t>
  </si>
  <si>
    <t>Figuur 4.6.17</t>
  </si>
  <si>
    <t>Illustratieve vergelijking van de nieuwe Netbeheer Nederland Scenario’s Editie 2025scenario’s met de IP2024 en II3050v2-scenario’s.</t>
  </si>
  <si>
    <t>Zon PV</t>
  </si>
  <si>
    <t>Waterstof centrales</t>
  </si>
  <si>
    <t>Figuur 4.6.18</t>
  </si>
  <si>
    <t>Illustratieve vergelijking van de nieuwe IP2026 scenario’s met de KEV2024 voor het jaar 2030.</t>
  </si>
  <si>
    <t>Hernieuwbaar (GW)</t>
  </si>
  <si>
    <t>Zon op dak</t>
  </si>
  <si>
    <t>Zon op land</t>
  </si>
  <si>
    <t>Conventioneel (GW)</t>
  </si>
  <si>
    <t>Gas</t>
  </si>
  <si>
    <t>Figuur 4.7.1</t>
  </si>
  <si>
    <t>Ontwikkeling hernieuwbare productie, elektrische vraag en resulterende onbalans (per uur)</t>
  </si>
  <si>
    <t>Profielen met waardes per uur, zie aparte figuren in powerpoint: https://nbnl.sharepoint.com/:p:/r/sites/TransitieTeamPBD/Shared%20Documents/T1%20-%20Scenariowerkgroep/040_Scenariorapportage/PowerPoints%20Figuren/Figuren%20H4.7%20Flexibiliteit.pptx?d=w84e5f298fb674706b76a40e494547c0d&amp;csf=1&amp;web=1&amp;e=6BqXXI</t>
  </si>
  <si>
    <t>Tabel 4.7.2</t>
  </si>
  <si>
    <t>Indicatieve kentallen flexibiliteitsbehoefte in elektriciteit per scenario</t>
  </si>
  <si>
    <t>Max. overschottenvermogen [GW]</t>
  </si>
  <si>
    <t>Max. tekortenvermogen [GW]</t>
  </si>
  <si>
    <t xml:space="preserve">Overschottenvolume [TWh] </t>
  </si>
  <si>
    <t xml:space="preserve">Tekorte volume [TWh] </t>
  </si>
  <si>
    <t>Figuur 4.7.2</t>
  </si>
  <si>
    <t>Opgestelde vermogens (GW) voor verschillende types flexibel regelbaar vermogen elektriciteit</t>
  </si>
  <si>
    <t>Figuur 4.7.3</t>
  </si>
  <si>
    <t>Opgestelde vermogens (GW) voor verschillende types batterijopslag</t>
  </si>
  <si>
    <t>Batterijen (grootschalig)</t>
  </si>
  <si>
    <t>Batterijen (huishoudens)</t>
  </si>
  <si>
    <t>Batterijen (V2G)</t>
  </si>
  <si>
    <t>Batterijen (colocatie zon)</t>
  </si>
  <si>
    <t>Batterijen (colocatie wind)</t>
  </si>
  <si>
    <t>Tabel 4.7.3</t>
  </si>
  <si>
    <t>Opslagduur (uur) voor verschillende types batterijen</t>
  </si>
  <si>
    <t>Figuur 4.7.4</t>
  </si>
  <si>
    <t>Opgestelde vermogens (GW) voor IDES (redox-flow) en MDES (CAES)</t>
  </si>
  <si>
    <t>Tabel 4.7.4</t>
  </si>
  <si>
    <t>Opslagduur (uur) voor IDES (redox-flow) en MDES (CAES)</t>
  </si>
  <si>
    <t>IDES (Redox-flow)</t>
  </si>
  <si>
    <t>Figuur 4.7.5</t>
  </si>
  <si>
    <t>Opgestelde vermogens (GW) van flexibele power-to-gas / elektrolyse op land en zee</t>
  </si>
  <si>
    <t>Power-to-gas (op land)</t>
  </si>
  <si>
    <t>Power-to-gas (op zee)</t>
  </si>
  <si>
    <t>Figuur 4.7.6</t>
  </si>
  <si>
    <t>Opgestelde vermogens (GW) van flexibele power-to-heat</t>
  </si>
  <si>
    <t>Power-to-heat (warmtenetten)</t>
  </si>
  <si>
    <t>Figuur 4.7.7</t>
  </si>
  <si>
    <t>Maximaal vermogenspotentieel (GW) voor Demand Side Response industrie en datacenters</t>
  </si>
  <si>
    <t>DSR (chemie)</t>
  </si>
  <si>
    <t>DSR (metaal)</t>
  </si>
  <si>
    <t>DSR (overige industrie)</t>
  </si>
  <si>
    <t>DSR (datacenters)</t>
  </si>
  <si>
    <t>Figuur 4.7.8</t>
  </si>
  <si>
    <t>Maximaal uitwisselvermogen (GW) van marktinterconnectoren</t>
  </si>
  <si>
    <t>NL-BE</t>
  </si>
  <si>
    <t>NL-BE (MPI)</t>
  </si>
  <si>
    <t>NL-DE</t>
  </si>
  <si>
    <t>NL-DE (MPI)</t>
  </si>
  <si>
    <t>NL-DK</t>
  </si>
  <si>
    <t>NL-DK (MPI)</t>
  </si>
  <si>
    <t>NL-NO</t>
  </si>
  <si>
    <t>NL-NO (MPI)</t>
  </si>
  <si>
    <t>NL-UK</t>
  </si>
  <si>
    <t>NL-UK (MPI)</t>
  </si>
  <si>
    <t>Figuur 4.7.9</t>
  </si>
  <si>
    <t>Flexibele waterstofproductie uit reformatie van aardgas en ammoniak</t>
  </si>
  <si>
    <t>Waterstof uit ammoniak</t>
  </si>
  <si>
    <t>MW</t>
  </si>
  <si>
    <t>Waterstof uit aardgas met CCS</t>
  </si>
  <si>
    <t>Figuur 4.7.10</t>
  </si>
  <si>
    <t>Aangenomen opslagvolumes voor waterstof</t>
  </si>
  <si>
    <t>Waterstofopslag (caverne)</t>
  </si>
  <si>
    <t>Waterstofopslag (gasveld)</t>
  </si>
  <si>
    <t>Tabel 4.7.6</t>
  </si>
  <si>
    <t>Injectiecapaciteit en uitzendcapaciteit waterstofbergingen [GW]</t>
  </si>
  <si>
    <t>Caverne</t>
  </si>
  <si>
    <t>Gasveldberging</t>
  </si>
  <si>
    <t>Figuur 4.7.11</t>
  </si>
  <si>
    <t>Aangenomen opslagvolumes voor methaan</t>
  </si>
  <si>
    <t>Methaanopslag</t>
  </si>
  <si>
    <t>Figuur 4.7.12</t>
  </si>
  <si>
    <t>Aangenomen opslagvolumes voor warmte</t>
  </si>
  <si>
    <t>Warmteopslag (hoog temperatuur)</t>
  </si>
  <si>
    <t>Warmteopslag (medium temperatuur)</t>
  </si>
  <si>
    <t>Warmteopslag (laag temperatuur)</t>
  </si>
  <si>
    <t>Figuur 4.8.1</t>
  </si>
  <si>
    <t>Aanbod van biogrondstoffen in de senario's</t>
  </si>
  <si>
    <t>Biogrondstoffen nationaal</t>
  </si>
  <si>
    <t>Biogrondstoffen import</t>
  </si>
  <si>
    <t>Figuur 4.8.2</t>
  </si>
  <si>
    <t>Aanbod van groen gas, inclusief productietechnieken</t>
  </si>
  <si>
    <t>Aanbod van groen gas</t>
  </si>
  <si>
    <t>Productie vergisting</t>
  </si>
  <si>
    <t>Productie Vergassing SCW</t>
  </si>
  <si>
    <t>Productie Vergassing thermisch</t>
  </si>
  <si>
    <t>Groen gas import</t>
  </si>
  <si>
    <t>Figuur 4.8.3</t>
  </si>
  <si>
    <t>Vergleijking aanbod van groen gas tussen de scenario's 2025 met IP2024 en II3050v2</t>
  </si>
  <si>
    <t>KEV2024</t>
  </si>
  <si>
    <t>II3050v2 INT</t>
  </si>
  <si>
    <t>Figuur 4.9.1</t>
  </si>
  <si>
    <t>Totaal aanbod waterstof en waterstofdragers [TWh] </t>
  </si>
  <si>
    <t>Figuur 4.9.4</t>
  </si>
  <si>
    <t>Opgesteld vermogen onshore elektrolysers (MW)</t>
  </si>
  <si>
    <t>Totaal opgesteld vermogen onshore elektrolysers</t>
  </si>
  <si>
    <t>Figuur 4.9.5</t>
  </si>
  <si>
    <t>Opgesteld vermogen hybride offshore elektrolysers (MW)</t>
  </si>
  <si>
    <t xml:space="preserve">Totaal opgesteld vermogen hybride offshore elektrolysers </t>
  </si>
  <si>
    <t>Figuur 4.9.6</t>
  </si>
  <si>
    <t>Opgesteld vermogen offshore elektrolysers waterstofwindpark (MW)</t>
  </si>
  <si>
    <t>Totaal opgesteld vermogen offshore elektrolysers waterstofwindpark</t>
  </si>
  <si>
    <t>Figuur 4.9.7</t>
  </si>
  <si>
    <t>Jaarlijkse waterstof productie onshore elektrolysers [TWh] </t>
  </si>
  <si>
    <t xml:space="preserve">Totaal productie waterstof onshore elektrolysers </t>
  </si>
  <si>
    <t>Figuur 4.9.8</t>
  </si>
  <si>
    <t>Jaarlijkse waterstof productie hybride offshore elektrolysers [TWh]</t>
  </si>
  <si>
    <t xml:space="preserve">Totaal waterstofproductie offshore elektrolysers </t>
  </si>
  <si>
    <t>Figuur 4.9.9</t>
  </si>
  <si>
    <t>Jaarlijkse productie offshore elektrolysers (TWh)</t>
  </si>
  <si>
    <t xml:space="preserve">Totaal productie offshore elektrolysers </t>
  </si>
  <si>
    <t>Figuur 4.9.10</t>
  </si>
  <si>
    <t xml:space="preserve">ATR-vermogen </t>
  </si>
  <si>
    <t>Totaal opgesteld ATR vermogen</t>
  </si>
  <si>
    <t>Figuur 4.9.11</t>
  </si>
  <si>
    <t>Jaarlijkse productie ATR (TWh)</t>
  </si>
  <si>
    <t xml:space="preserve">Totaal jaarlijkse productie ATR </t>
  </si>
  <si>
    <t>Figuur 4.9.12</t>
  </si>
  <si>
    <t xml:space="preserve">Import van waterstof per aftakking van Noorse pijpleiding </t>
  </si>
  <si>
    <t xml:space="preserve">Totaal jaarlijkse levering via Noorse pijpleiding </t>
  </si>
  <si>
    <t>Figuur 4.9.13</t>
  </si>
  <si>
    <t>Reforming capaciteit scheepsimport (MW)</t>
  </si>
  <si>
    <r>
      <t>NH</t>
    </r>
    <r>
      <rPr>
        <i/>
        <vertAlign val="subscript"/>
        <sz val="11"/>
        <rFont val="Aptos"/>
        <family val="2"/>
      </rPr>
      <t>3</t>
    </r>
  </si>
  <si>
    <t>LOHC</t>
  </si>
  <si>
    <r>
      <t>LH</t>
    </r>
    <r>
      <rPr>
        <i/>
        <vertAlign val="subscript"/>
        <sz val="11"/>
        <rFont val="Aptos"/>
        <family val="2"/>
      </rPr>
      <t>2</t>
    </r>
  </si>
  <si>
    <t>Figuur 4.9.14</t>
  </si>
  <si>
    <t xml:space="preserve">Waterstof volumes afkomstig uit scheepsimport (TWh) </t>
  </si>
  <si>
    <t>Figuur 4.9.15</t>
  </si>
  <si>
    <t>Waterstof afkomstig uit transformatie (TWh)</t>
  </si>
  <si>
    <t>Totaal waterstof afkomstig uit transformatie</t>
  </si>
  <si>
    <t>Figuur 4.9.16</t>
  </si>
  <si>
    <t>Export van waterstof (TWh)</t>
  </si>
  <si>
    <t>Binnenland</t>
  </si>
  <si>
    <t xml:space="preserve">Export  </t>
  </si>
  <si>
    <t>Figuur 4.9.17</t>
  </si>
  <si>
    <t xml:space="preserve">Export van ammoniak (TWh) </t>
  </si>
  <si>
    <t>Totaal export ammoniak</t>
  </si>
  <si>
    <t>Figuur 4.9.18</t>
  </si>
  <si>
    <t xml:space="preserve">Export van LOHC </t>
  </si>
  <si>
    <t>Totaal export LOHC</t>
  </si>
  <si>
    <t>Figuur 4.9.19</t>
  </si>
  <si>
    <t xml:space="preserve">Waterstofimport (TWh) </t>
  </si>
  <si>
    <t>II3050v2 min</t>
  </si>
  <si>
    <t>II3050v2 max</t>
  </si>
  <si>
    <t>Figuur 4.9.20</t>
  </si>
  <si>
    <t>Waterstof export (TWh)</t>
  </si>
  <si>
    <t>Figuur 4.9.21</t>
  </si>
  <si>
    <t>Binnenlandse waterstof (TWh)</t>
  </si>
  <si>
    <t>Figuur 4.9.23</t>
  </si>
  <si>
    <t>Benodigde waterstofimport (PJ)</t>
  </si>
  <si>
    <t>NBNL</t>
  </si>
  <si>
    <t>PJ</t>
  </si>
  <si>
    <t>NPE</t>
  </si>
  <si>
    <t>Figuur 4.10.1</t>
  </si>
  <si>
    <t>Warmtevraag warmtenetten</t>
  </si>
  <si>
    <t>Energie HT</t>
  </si>
  <si>
    <t>Gebouwen MT</t>
  </si>
  <si>
    <t>Huishoudens MT</t>
  </si>
  <si>
    <t>Huishoudens LT</t>
  </si>
  <si>
    <t>Landbouw MT</t>
  </si>
  <si>
    <t>Distributie &amp; Opslagverliezen</t>
  </si>
  <si>
    <t>Figuur 4.10.2</t>
  </si>
  <si>
    <t>Bronnen warmtenetten</t>
  </si>
  <si>
    <t>Omgevingswarmte</t>
  </si>
  <si>
    <t>Geothermie</t>
  </si>
  <si>
    <t>Restwarmte</t>
  </si>
  <si>
    <t>Zonthermie</t>
  </si>
  <si>
    <t>Niet-biogeen afval</t>
  </si>
  <si>
    <t>Biomassaproducten</t>
  </si>
  <si>
    <t>Tabel 4.10.2</t>
  </si>
  <si>
    <t>Seizoensopslag ATES</t>
  </si>
  <si>
    <t>Waarde in scenario</t>
  </si>
  <si>
    <t>GWh</t>
  </si>
  <si>
    <t>Streefwaarde min</t>
  </si>
  <si>
    <t>Streefwaarde max</t>
  </si>
  <si>
    <t>Tabel 4.10.3</t>
  </si>
  <si>
    <t>Kortetermijnwarmteopslag TTES en PTES</t>
  </si>
  <si>
    <t>Geschat totaal volume</t>
  </si>
  <si>
    <t>Geschat aantal cycli</t>
  </si>
  <si>
    <t>aantal</t>
  </si>
  <si>
    <t>Geschatte hoeveelheid GWh per cyclus</t>
  </si>
  <si>
    <t>Figuur 4.10.3</t>
  </si>
  <si>
    <t>Vergelijking warmtevraag IP2024 versus Netbeheer Nederland scenario's (editie 2025) voor 2030</t>
  </si>
  <si>
    <t>Nat</t>
  </si>
  <si>
    <t>Int</t>
  </si>
  <si>
    <t>Figuur 4.10.4</t>
  </si>
  <si>
    <t>Vergelijking warmtebronnen IP2024 versus Netbeheer Nederland scenario's (editie 2025) voor 2030</t>
  </si>
  <si>
    <t>Figuur 4.10.5</t>
  </si>
  <si>
    <t>Vergelijking warmtevraag II3050v2 (oud) versus Netbeheer Nederland scenario's (editie 2025) voor 2050</t>
  </si>
  <si>
    <t xml:space="preserve">Figuur 4.10.6 </t>
  </si>
  <si>
    <t>Vergelijking warmtebronnen II3050v2 (oud) versus Netbeheer Nederland scenario's (editie 2025) voor 2050</t>
  </si>
  <si>
    <t>Figuur 4.10.7</t>
  </si>
  <si>
    <t>Vergelijking warmtevraag KEV2030 versus Netbeheer Nederland Scenario's (editie 2025) voor 2030</t>
  </si>
  <si>
    <t>Vorige versie scenario's</t>
  </si>
  <si>
    <t>Dec</t>
  </si>
  <si>
    <t>elektriciteit</t>
  </si>
  <si>
    <t>omgevingswarmte</t>
  </si>
  <si>
    <t>Zon &amp; aquathermie</t>
  </si>
  <si>
    <t>Figuur 4.10.8</t>
  </si>
  <si>
    <t>Vergelijking warmtebronnen KEV2030 versus Netbeheer Nederland Scenario's (editie 2025) voor 2030</t>
  </si>
  <si>
    <t>restwarmte</t>
  </si>
  <si>
    <t>biomassaproducten</t>
  </si>
  <si>
    <t>Deze versie</t>
  </si>
  <si>
    <t>Geïmporteerde warmte</t>
  </si>
  <si>
    <t>Direct Air Capture</t>
  </si>
  <si>
    <t>KEV 2030</t>
  </si>
  <si>
    <t>Geimporteerde warmte</t>
  </si>
  <si>
    <t xml:space="preserve">Warmtenetten </t>
  </si>
  <si>
    <t xml:space="preserve">Landbouw </t>
  </si>
  <si>
    <t xml:space="preserve">DAC </t>
  </si>
  <si>
    <t>Zonwarmte</t>
  </si>
  <si>
    <t>Warmte boiler</t>
  </si>
  <si>
    <t xml:space="preserve">Midden-, en pieklast bronnen </t>
  </si>
  <si>
    <t>Restwarmte industrie</t>
  </si>
  <si>
    <t>Elektriciteits-, WKK-en afvalcentrales</t>
  </si>
  <si>
    <t>i</t>
  </si>
  <si>
    <t>Uur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</si>
</sst>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quot; TWh&quot;"/>
    <numFmt numFmtId="166" formatCode="_(* #,##0.0_);_(* \(#,##0.0\);_(* &quot;-&quot;??_);_(@_)"/>
    <numFmt numFmtId="167" formatCode="0.0%"/>
  </numFmts>
  <fonts count="76">
    <font>
      <sz val="12"/>
      <color theme="1"/>
      <name val="Aptos Narrow"/>
      <family val="2"/>
      <scheme val="minor"/>
    </font>
    <font>
      <sz val="10"/>
      <color theme="1"/>
      <name val="Arial"/>
      <family val="2"/>
    </font>
    <font>
      <sz val="10"/>
      <color theme="1"/>
      <name val="Arial"/>
      <family val="2"/>
    </font>
    <font>
      <sz val="10"/>
      <color theme="1"/>
      <name val="Arial"/>
      <family val="2"/>
    </font>
    <font>
      <sz val="10"/>
      <color rgb="FF000000"/>
      <name val="Arial"/>
      <family val="2"/>
    </font>
    <font>
      <sz val="11"/>
      <color rgb="FF000000"/>
      <name val="Aptos Narrow"/>
      <family val="2"/>
      <scheme val="minor"/>
    </font>
    <font>
      <b/>
      <sz val="10"/>
      <color theme="1"/>
      <name val="Arial"/>
      <family val="2"/>
    </font>
    <font>
      <sz val="12"/>
      <color theme="1"/>
      <name val="Aptos Narrow"/>
      <family val="2"/>
      <scheme val="minor"/>
    </font>
    <font>
      <b/>
      <sz val="12"/>
      <color theme="1"/>
      <name val="Aptos Narrow"/>
      <family val="2"/>
      <scheme val="minor"/>
    </font>
    <font>
      <b/>
      <sz val="11"/>
      <color theme="1"/>
      <name val="Aptos Narrow"/>
      <family val="2"/>
      <scheme val="minor"/>
    </font>
    <font>
      <b/>
      <sz val="12"/>
      <name val="Aptos"/>
      <family val="2"/>
    </font>
    <font>
      <sz val="12"/>
      <name val="Aptos"/>
      <family val="2"/>
    </font>
    <font>
      <sz val="8"/>
      <name val="Aptos Narrow"/>
      <family val="2"/>
      <scheme val="minor"/>
    </font>
    <font>
      <sz val="11"/>
      <color theme="1"/>
      <name val="Aptos"/>
      <family val="2"/>
    </font>
    <font>
      <sz val="11"/>
      <color rgb="FF000000"/>
      <name val="Aptos"/>
      <family val="2"/>
    </font>
    <font>
      <b/>
      <sz val="11"/>
      <color rgb="FF000000"/>
      <name val="Aptos"/>
      <family val="2"/>
    </font>
    <font>
      <sz val="11"/>
      <color rgb="FF000000"/>
      <name val="Calibri"/>
      <family val="2"/>
    </font>
    <font>
      <sz val="8"/>
      <color theme="1"/>
      <name val="Aptos"/>
      <family val="2"/>
    </font>
    <font>
      <b/>
      <sz val="11"/>
      <color theme="1"/>
      <name val="Aptos"/>
      <family val="2"/>
    </font>
    <font>
      <i/>
      <sz val="10"/>
      <color rgb="FF000000"/>
      <name val="Arial"/>
      <family val="2"/>
    </font>
    <font>
      <b/>
      <i/>
      <sz val="11"/>
      <color theme="1"/>
      <name val="Aptos Narrow"/>
      <family val="2"/>
      <scheme val="minor"/>
    </font>
    <font>
      <b/>
      <sz val="12"/>
      <color theme="1"/>
      <name val="Aptos Narrow"/>
      <family val="2"/>
      <scheme val="minor"/>
    </font>
    <font>
      <sz val="12"/>
      <color theme="1"/>
      <name val="Isidora Sans"/>
      <family val="3"/>
    </font>
    <font>
      <sz val="12"/>
      <color theme="1"/>
      <name val="Isidora Sans Medium"/>
      <family val="3"/>
    </font>
    <font>
      <b/>
      <sz val="12"/>
      <color theme="1"/>
      <name val="Isidora Sans Medium"/>
      <family val="3"/>
    </font>
    <font>
      <i/>
      <sz val="12"/>
      <color theme="1"/>
      <name val="Isidora Sans Medium"/>
      <family val="3"/>
    </font>
    <font>
      <i/>
      <sz val="10"/>
      <name val="Arial"/>
      <family val="2"/>
    </font>
    <font>
      <i/>
      <sz val="10"/>
      <color theme="1"/>
      <name val="Arial"/>
      <family val="2"/>
    </font>
    <font>
      <sz val="10"/>
      <color rgb="FFFF0000"/>
      <name val="Arial"/>
      <family val="2"/>
    </font>
    <font>
      <sz val="12"/>
      <name val="Aptos Narrow"/>
      <family val="2"/>
      <scheme val="minor"/>
    </font>
    <font>
      <b/>
      <sz val="12"/>
      <name val="Aptos Narrow"/>
      <family val="2"/>
      <scheme val="minor"/>
    </font>
    <font>
      <sz val="11"/>
      <name val="Aptos"/>
      <family val="2"/>
    </font>
    <font>
      <b/>
      <sz val="11"/>
      <name val="Aptos"/>
      <family val="2"/>
    </font>
    <font>
      <sz val="11"/>
      <name val="Calibri"/>
      <family val="2"/>
    </font>
    <font>
      <b/>
      <sz val="10"/>
      <color rgb="FFFF0000"/>
      <name val="Arial"/>
      <family val="2"/>
    </font>
    <font>
      <b/>
      <sz val="10"/>
      <name val="Arial"/>
      <family val="2"/>
    </font>
    <font>
      <i/>
      <sz val="10"/>
      <color rgb="FFFF0000"/>
      <name val="Arial"/>
      <family val="2"/>
    </font>
    <font>
      <sz val="10"/>
      <color theme="6"/>
      <name val="Arial"/>
      <family val="2"/>
    </font>
    <font>
      <sz val="10"/>
      <name val="Arial"/>
      <family val="2"/>
    </font>
    <font>
      <i/>
      <sz val="12"/>
      <color theme="1"/>
      <name val="Aptos Narrow"/>
      <family val="2"/>
      <scheme val="minor"/>
    </font>
    <font>
      <sz val="12"/>
      <color theme="1"/>
      <name val="Isidora Sans Medium"/>
    </font>
    <font>
      <sz val="12"/>
      <color rgb="FF000000"/>
      <name val="Aptos Narrow"/>
      <family val="2"/>
      <scheme val="minor"/>
    </font>
    <font>
      <i/>
      <sz val="12"/>
      <color theme="1"/>
      <name val="Isidora Sans Medium"/>
    </font>
    <font>
      <i/>
      <sz val="12"/>
      <name val="Aptos Narrow"/>
      <family val="2"/>
      <scheme val="minor"/>
    </font>
    <font>
      <i/>
      <sz val="12"/>
      <name val="Aptos"/>
      <family val="2"/>
    </font>
    <font>
      <i/>
      <sz val="11"/>
      <name val="Aptos"/>
      <family val="2"/>
    </font>
    <font>
      <i/>
      <sz val="11"/>
      <color theme="1"/>
      <name val="Aptos"/>
      <family val="2"/>
    </font>
    <font>
      <i/>
      <sz val="11"/>
      <color rgb="FF000000"/>
      <name val="Calibri"/>
      <family val="2"/>
    </font>
    <font>
      <i/>
      <sz val="11"/>
      <color rgb="FF000000"/>
      <name val="Aptos"/>
      <family val="2"/>
    </font>
    <font>
      <i/>
      <sz val="11"/>
      <color rgb="FF000000"/>
      <name val="Aptos Narrow"/>
      <family val="2"/>
      <scheme val="minor"/>
    </font>
    <font>
      <i/>
      <vertAlign val="subscript"/>
      <sz val="11"/>
      <name val="Aptos"/>
      <family val="2"/>
    </font>
    <font>
      <b/>
      <i/>
      <sz val="11"/>
      <name val="Aptos"/>
      <family val="2"/>
    </font>
    <font>
      <i/>
      <sz val="11"/>
      <name val="Calibri"/>
      <family val="2"/>
    </font>
    <font>
      <sz val="12"/>
      <color rgb="FF000000"/>
      <name val="Isidora Sans Medium"/>
      <family val="3"/>
    </font>
    <font>
      <b/>
      <sz val="12"/>
      <color rgb="FF000000"/>
      <name val="Isidora Sans Medium"/>
      <family val="3"/>
    </font>
    <font>
      <i/>
      <sz val="12"/>
      <color rgb="FF000000"/>
      <name val="Isidora Sans Medium"/>
    </font>
    <font>
      <sz val="12"/>
      <color rgb="FF000000"/>
      <name val="Isidora Sans Medium"/>
    </font>
    <font>
      <b/>
      <sz val="10"/>
      <color theme="0"/>
      <name val="Arial"/>
      <family val="2"/>
    </font>
    <font>
      <b/>
      <sz val="36"/>
      <color theme="1"/>
      <name val="Isidora Sans"/>
    </font>
    <font>
      <sz val="36"/>
      <color theme="1"/>
      <name val="Aptos Narrow"/>
      <family val="2"/>
      <scheme val="minor"/>
    </font>
    <font>
      <b/>
      <sz val="36"/>
      <color theme="1"/>
      <name val="Aptos Narrow"/>
      <family val="2"/>
      <scheme val="minor"/>
    </font>
    <font>
      <sz val="12"/>
      <color theme="1"/>
      <name val="Arial"/>
      <family val="2"/>
    </font>
    <font>
      <b/>
      <sz val="12"/>
      <color theme="1"/>
      <name val="Arial"/>
      <family val="2"/>
    </font>
    <font>
      <i/>
      <sz val="12"/>
      <color rgb="FF000000"/>
      <name val="Arial"/>
      <family val="2"/>
    </font>
    <font>
      <i/>
      <sz val="12"/>
      <name val="Arial"/>
      <family val="2"/>
    </font>
    <font>
      <sz val="12"/>
      <color rgb="FF000000"/>
      <name val="Arial"/>
      <family val="2"/>
    </font>
    <font>
      <i/>
      <sz val="12"/>
      <color theme="1"/>
      <name val="Arial"/>
      <family val="2"/>
    </font>
    <font>
      <b/>
      <sz val="12"/>
      <color rgb="FF000000"/>
      <name val="Arial"/>
      <family val="2"/>
    </font>
    <font>
      <b/>
      <sz val="12"/>
      <color theme="1"/>
      <name val="Aptos Narrow"/>
      <scheme val="minor"/>
    </font>
    <font>
      <b/>
      <sz val="12"/>
      <color theme="1"/>
      <name val="Isidora Sans Medium"/>
    </font>
    <font>
      <b/>
      <sz val="12"/>
      <color rgb="FF000000"/>
      <name val="Isidora Sans Medium"/>
    </font>
    <font>
      <i/>
      <sz val="12"/>
      <color theme="1"/>
      <name val="Aptos Narrow"/>
      <scheme val="minor"/>
    </font>
    <font>
      <b/>
      <sz val="11"/>
      <color rgb="FF000000"/>
      <name val="Calibri"/>
      <family val="2"/>
    </font>
    <font>
      <b/>
      <i/>
      <sz val="12"/>
      <color theme="1"/>
      <name val="Isidora Sans Medium"/>
      <family val="3"/>
    </font>
    <font>
      <b/>
      <sz val="12"/>
      <color rgb="FF000000"/>
      <name val="Calibri"/>
      <family val="2"/>
    </font>
    <font>
      <i/>
      <sz val="12"/>
      <color rgb="FF000000"/>
      <name val="Aptos Narrow"/>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6298B7"/>
        <bgColor indexed="64"/>
      </patternFill>
    </fill>
    <fill>
      <patternFill patternType="solid">
        <fgColor rgb="FF6298B7"/>
        <bgColor rgb="FF000000"/>
      </patternFill>
    </fill>
    <fill>
      <patternFill patternType="solid">
        <fgColor theme="0"/>
        <bgColor rgb="FF000000"/>
      </patternFill>
    </fill>
    <fill>
      <patternFill patternType="solid">
        <fgColor theme="0"/>
        <bgColor theme="4"/>
      </patternFill>
    </fill>
    <fill>
      <patternFill patternType="solid">
        <fgColor rgb="FF6298B7"/>
        <bgColor theme="4" tint="0.79998168889431442"/>
      </patternFill>
    </fill>
  </fills>
  <borders count="1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xf numFmtId="9" fontId="7" fillId="0" borderId="0" applyFont="0" applyFill="0" applyBorder="0" applyAlignment="0" applyProtection="0"/>
    <xf numFmtId="43" fontId="7" fillId="0" borderId="0" applyFont="0" applyFill="0" applyBorder="0" applyAlignment="0" applyProtection="0"/>
  </cellStyleXfs>
  <cellXfs count="365">
    <xf numFmtId="0" fontId="0" fillId="0" borderId="0" xfId="0"/>
    <xf numFmtId="0" fontId="5" fillId="0" borderId="0" xfId="0" applyFont="1"/>
    <xf numFmtId="0" fontId="6" fillId="0" borderId="0" xfId="0" applyFont="1"/>
    <xf numFmtId="0" fontId="9" fillId="2" borderId="4" xfId="0" applyFont="1" applyFill="1" applyBorder="1"/>
    <xf numFmtId="0" fontId="0" fillId="2" borderId="5" xfId="0" applyFill="1" applyBorder="1"/>
    <xf numFmtId="0" fontId="0" fillId="2" borderId="5" xfId="0" applyFill="1" applyBorder="1" applyAlignment="1">
      <alignment wrapText="1"/>
    </xf>
    <xf numFmtId="0" fontId="0" fillId="2" borderId="6" xfId="0" applyFill="1" applyBorder="1"/>
    <xf numFmtId="0" fontId="0" fillId="2" borderId="0" xfId="0" applyFill="1"/>
    <xf numFmtId="2" fontId="0" fillId="2" borderId="7" xfId="0" applyNumberFormat="1" applyFill="1" applyBorder="1"/>
    <xf numFmtId="2" fontId="0" fillId="2" borderId="3" xfId="0" applyNumberFormat="1" applyFill="1" applyBorder="1"/>
    <xf numFmtId="2" fontId="0" fillId="2" borderId="2" xfId="0" applyNumberFormat="1" applyFill="1" applyBorder="1"/>
    <xf numFmtId="2" fontId="0" fillId="2" borderId="1" xfId="0" applyNumberFormat="1" applyFill="1" applyBorder="1"/>
    <xf numFmtId="0" fontId="0" fillId="0" borderId="0" xfId="0" applyAlignment="1">
      <alignment wrapText="1"/>
    </xf>
    <xf numFmtId="0" fontId="0" fillId="0" borderId="0" xfId="0" applyAlignment="1">
      <alignment horizontal="center"/>
    </xf>
    <xf numFmtId="1" fontId="0" fillId="0" borderId="0" xfId="0" applyNumberFormat="1"/>
    <xf numFmtId="0" fontId="8" fillId="0" borderId="0" xfId="0" applyFont="1"/>
    <xf numFmtId="0" fontId="17" fillId="0" borderId="0" xfId="0" applyFont="1" applyAlignment="1">
      <alignment vertical="center"/>
    </xf>
    <xf numFmtId="164" fontId="0" fillId="0" borderId="0" xfId="0" applyNumberFormat="1" applyAlignment="1">
      <alignment horizontal="center"/>
    </xf>
    <xf numFmtId="165" fontId="0" fillId="0" borderId="0" xfId="0" applyNumberFormat="1"/>
    <xf numFmtId="1" fontId="0" fillId="0" borderId="0" xfId="0" applyNumberFormat="1" applyAlignment="1">
      <alignment horizontal="center"/>
    </xf>
    <xf numFmtId="0" fontId="21" fillId="0" borderId="0" xfId="0" applyFont="1"/>
    <xf numFmtId="0" fontId="22" fillId="0" borderId="0" xfId="0" applyFont="1" applyAlignment="1">
      <alignment wrapText="1"/>
    </xf>
    <xf numFmtId="0" fontId="23" fillId="0" borderId="0" xfId="0" applyFont="1"/>
    <xf numFmtId="0" fontId="23" fillId="4" borderId="0" xfId="0" applyFont="1" applyFill="1"/>
    <xf numFmtId="0" fontId="24" fillId="0" borderId="7" xfId="0" applyFont="1" applyBorder="1"/>
    <xf numFmtId="0" fontId="23" fillId="0" borderId="0" xfId="0" applyFont="1" applyAlignment="1">
      <alignment horizontal="center"/>
    </xf>
    <xf numFmtId="0" fontId="24" fillId="0" borderId="1" xfId="0" applyFont="1" applyBorder="1"/>
    <xf numFmtId="0" fontId="23" fillId="0" borderId="2" xfId="0" applyFont="1" applyBorder="1" applyAlignment="1">
      <alignment horizontal="center"/>
    </xf>
    <xf numFmtId="164" fontId="24" fillId="0" borderId="0" xfId="2" applyNumberFormat="1" applyFont="1" applyAlignment="1">
      <alignment horizontal="center" vertical="center"/>
    </xf>
    <xf numFmtId="164" fontId="24" fillId="0" borderId="0" xfId="2" applyNumberFormat="1" applyFont="1" applyAlignment="1">
      <alignment horizontal="center"/>
    </xf>
    <xf numFmtId="0" fontId="24" fillId="0" borderId="0" xfId="0" applyFont="1"/>
    <xf numFmtId="0" fontId="25" fillId="0" borderId="7" xfId="0" applyFont="1" applyBorder="1" applyAlignment="1">
      <alignment horizontal="left" indent="1"/>
    </xf>
    <xf numFmtId="1" fontId="6" fillId="0" borderId="2" xfId="0" applyNumberFormat="1" applyFont="1" applyBorder="1" applyAlignment="1">
      <alignment horizontal="center" vertical="center"/>
    </xf>
    <xf numFmtId="1" fontId="6" fillId="0" borderId="0" xfId="0" applyNumberFormat="1" applyFont="1" applyAlignment="1">
      <alignment horizontal="center" vertical="center"/>
    </xf>
    <xf numFmtId="164" fontId="25" fillId="0" borderId="0" xfId="2" applyNumberFormat="1" applyFont="1" applyAlignment="1">
      <alignment horizontal="center"/>
    </xf>
    <xf numFmtId="0" fontId="25" fillId="0" borderId="0" xfId="0" applyFont="1"/>
    <xf numFmtId="9" fontId="25" fillId="0" borderId="0" xfId="1" applyFont="1" applyAlignment="1">
      <alignment horizontal="center"/>
    </xf>
    <xf numFmtId="9" fontId="25" fillId="0" borderId="0" xfId="1" applyFont="1"/>
    <xf numFmtId="9" fontId="25" fillId="0" borderId="0" xfId="1" applyFont="1" applyAlignment="1">
      <alignment horizontal="right"/>
    </xf>
    <xf numFmtId="0" fontId="24" fillId="0" borderId="0" xfId="0" applyFont="1" applyAlignment="1">
      <alignment horizontal="left"/>
    </xf>
    <xf numFmtId="164" fontId="25" fillId="0" borderId="0" xfId="2" applyNumberFormat="1" applyFont="1" applyAlignment="1">
      <alignment horizontal="left"/>
    </xf>
    <xf numFmtId="1" fontId="24" fillId="0" borderId="0" xfId="2" applyNumberFormat="1" applyFont="1" applyAlignment="1">
      <alignment horizontal="center" vertical="center"/>
    </xf>
    <xf numFmtId="1" fontId="25" fillId="0" borderId="0" xfId="2" applyNumberFormat="1" applyFont="1" applyAlignment="1">
      <alignment horizontal="center"/>
    </xf>
    <xf numFmtId="0" fontId="25" fillId="0" borderId="0" xfId="0" applyFont="1" applyAlignment="1">
      <alignment horizontal="left" indent="1"/>
    </xf>
    <xf numFmtId="0" fontId="3" fillId="0" borderId="0" xfId="0" applyFont="1" applyAlignment="1">
      <alignment horizontal="center" vertical="center"/>
    </xf>
    <xf numFmtId="0" fontId="6" fillId="0" borderId="0" xfId="0" applyFont="1" applyAlignment="1">
      <alignment horizontal="left" vertical="center"/>
    </xf>
    <xf numFmtId="0" fontId="28" fillId="0" borderId="0" xfId="0" applyFont="1" applyAlignment="1">
      <alignment horizontal="left" vertical="center"/>
    </xf>
    <xf numFmtId="0" fontId="27" fillId="0" borderId="7" xfId="0" applyFont="1" applyBorder="1" applyAlignment="1">
      <alignment horizontal="left" indent="1"/>
    </xf>
    <xf numFmtId="0" fontId="27" fillId="0" borderId="0" xfId="0" applyFont="1" applyAlignment="1">
      <alignment horizontal="left" indent="1"/>
    </xf>
    <xf numFmtId="0" fontId="6" fillId="0" borderId="2" xfId="0" applyFont="1" applyBorder="1" applyAlignment="1">
      <alignment horizontal="center" vertical="center"/>
    </xf>
    <xf numFmtId="0" fontId="4" fillId="4" borderId="0" xfId="0" applyFont="1" applyFill="1"/>
    <xf numFmtId="0" fontId="2" fillId="0" borderId="0" xfId="0" applyFont="1"/>
    <xf numFmtId="0" fontId="28" fillId="0" borderId="0" xfId="0" applyFont="1"/>
    <xf numFmtId="0" fontId="6" fillId="0" borderId="7" xfId="0" applyFont="1" applyBorder="1"/>
    <xf numFmtId="0" fontId="28" fillId="0" borderId="0" xfId="0" applyFont="1" applyAlignment="1">
      <alignment horizontal="center"/>
    </xf>
    <xf numFmtId="0" fontId="6" fillId="0" borderId="1" xfId="0" applyFont="1" applyBorder="1"/>
    <xf numFmtId="0" fontId="28" fillId="0" borderId="2" xfId="0" applyFont="1" applyBorder="1" applyAlignment="1">
      <alignment horizontal="center"/>
    </xf>
    <xf numFmtId="164" fontId="34" fillId="0" borderId="0" xfId="2" applyNumberFormat="1" applyFont="1" applyAlignment="1">
      <alignment horizontal="center" vertical="center"/>
    </xf>
    <xf numFmtId="164" fontId="35" fillId="0" borderId="0" xfId="2" applyNumberFormat="1" applyFont="1" applyAlignment="1">
      <alignment horizontal="center" vertical="center"/>
    </xf>
    <xf numFmtId="164" fontId="36" fillId="0" borderId="0" xfId="2" applyNumberFormat="1" applyFont="1" applyAlignment="1">
      <alignment horizontal="center"/>
    </xf>
    <xf numFmtId="164" fontId="27" fillId="0" borderId="0" xfId="2" applyNumberFormat="1" applyFont="1" applyAlignment="1">
      <alignment horizontal="center"/>
    </xf>
    <xf numFmtId="0" fontId="27" fillId="0" borderId="0" xfId="0" applyFont="1"/>
    <xf numFmtId="0" fontId="37" fillId="0" borderId="0" xfId="0" applyFont="1"/>
    <xf numFmtId="0" fontId="27" fillId="0" borderId="0" xfId="0" quotePrefix="1" applyFont="1" applyAlignment="1">
      <alignment horizontal="left"/>
    </xf>
    <xf numFmtId="0" fontId="36" fillId="0" borderId="7" xfId="0" applyFont="1" applyBorder="1" applyAlignment="1">
      <alignment horizontal="left" indent="1"/>
    </xf>
    <xf numFmtId="164" fontId="36" fillId="0" borderId="0" xfId="2" applyNumberFormat="1" applyFont="1" applyAlignment="1">
      <alignment horizontal="left"/>
    </xf>
    <xf numFmtId="0" fontId="6" fillId="0" borderId="7" xfId="0" quotePrefix="1" applyFont="1" applyBorder="1"/>
    <xf numFmtId="2" fontId="35" fillId="0" borderId="0" xfId="2" applyNumberFormat="1" applyFont="1" applyAlignment="1">
      <alignment horizontal="center" vertical="center"/>
    </xf>
    <xf numFmtId="0" fontId="27" fillId="0" borderId="7" xfId="0" quotePrefix="1" applyFont="1" applyBorder="1" applyAlignment="1">
      <alignment horizontal="left" indent="1"/>
    </xf>
    <xf numFmtId="2" fontId="27" fillId="0" borderId="0" xfId="2" applyNumberFormat="1" applyFont="1" applyAlignment="1">
      <alignment horizontal="center"/>
    </xf>
    <xf numFmtId="0" fontId="34" fillId="0" borderId="0" xfId="0" applyFont="1"/>
    <xf numFmtId="0" fontId="36" fillId="0" borderId="0" xfId="0" applyFont="1" applyAlignment="1">
      <alignment horizontal="left" indent="1"/>
    </xf>
    <xf numFmtId="2" fontId="36" fillId="0" borderId="0" xfId="2" applyNumberFormat="1" applyFont="1" applyAlignment="1">
      <alignment horizontal="center"/>
    </xf>
    <xf numFmtId="0" fontId="26" fillId="0" borderId="7" xfId="0" applyFont="1" applyBorder="1" applyAlignment="1">
      <alignment horizontal="left" indent="1"/>
    </xf>
    <xf numFmtId="164" fontId="26" fillId="0" borderId="0" xfId="2" applyNumberFormat="1" applyFont="1" applyAlignment="1">
      <alignment horizontal="center"/>
    </xf>
    <xf numFmtId="0" fontId="35" fillId="0" borderId="0" xfId="0" applyFont="1"/>
    <xf numFmtId="0" fontId="38" fillId="0" borderId="0" xfId="0" applyFont="1"/>
    <xf numFmtId="2" fontId="25" fillId="0" borderId="0" xfId="1" applyNumberFormat="1" applyFont="1" applyAlignment="1">
      <alignment horizontal="center"/>
    </xf>
    <xf numFmtId="0" fontId="28" fillId="0" borderId="0" xfId="0" applyFont="1" applyAlignment="1">
      <alignment horizontal="left" vertical="center" wrapText="1"/>
    </xf>
    <xf numFmtId="164" fontId="25" fillId="0" borderId="0" xfId="2" applyNumberFormat="1" applyFont="1" applyAlignment="1">
      <alignment horizontal="center" vertical="center"/>
    </xf>
    <xf numFmtId="0" fontId="39" fillId="0" borderId="0" xfId="0" applyFont="1" applyAlignment="1">
      <alignment horizontal="center"/>
    </xf>
    <xf numFmtId="9" fontId="25" fillId="0" borderId="0" xfId="2" applyNumberFormat="1" applyFont="1" applyAlignment="1">
      <alignment horizontal="center" vertical="center"/>
    </xf>
    <xf numFmtId="9" fontId="25" fillId="0" borderId="0" xfId="2" applyNumberFormat="1" applyFont="1" applyAlignment="1">
      <alignment horizontal="center"/>
    </xf>
    <xf numFmtId="0" fontId="25" fillId="0" borderId="7" xfId="0" applyFont="1" applyBorder="1"/>
    <xf numFmtId="0" fontId="23" fillId="3" borderId="0" xfId="0" applyFont="1" applyFill="1"/>
    <xf numFmtId="0" fontId="0" fillId="3" borderId="0" xfId="0" applyFill="1"/>
    <xf numFmtId="0" fontId="0" fillId="4" borderId="0" xfId="0" applyFill="1"/>
    <xf numFmtId="0" fontId="0" fillId="3" borderId="0" xfId="0" applyFill="1" applyAlignment="1">
      <alignment horizontal="center"/>
    </xf>
    <xf numFmtId="0" fontId="30" fillId="0" borderId="0" xfId="0" applyFont="1" applyAlignment="1">
      <alignment horizontal="left" vertical="center" wrapText="1"/>
    </xf>
    <xf numFmtId="0" fontId="29" fillId="4" borderId="0" xfId="0" applyFont="1" applyFill="1" applyAlignment="1">
      <alignment horizontal="left" vertical="center" wrapText="1"/>
    </xf>
    <xf numFmtId="0" fontId="29" fillId="3" borderId="0" xfId="0" applyFont="1" applyFill="1"/>
    <xf numFmtId="0" fontId="10" fillId="7" borderId="0" xfId="0" applyFont="1" applyFill="1" applyAlignment="1">
      <alignment horizontal="left" vertical="center" wrapText="1"/>
    </xf>
    <xf numFmtId="0" fontId="31" fillId="3" borderId="0" xfId="0" applyFont="1" applyFill="1" applyAlignment="1">
      <alignment vertical="center" wrapText="1"/>
    </xf>
    <xf numFmtId="0" fontId="31" fillId="4" borderId="0" xfId="0" applyFont="1" applyFill="1" applyAlignment="1">
      <alignment vertical="center" wrapText="1"/>
    </xf>
    <xf numFmtId="0" fontId="11" fillId="8" borderId="0" xfId="0" applyFont="1" applyFill="1" applyAlignment="1">
      <alignment horizontal="left" vertical="center" wrapText="1"/>
    </xf>
    <xf numFmtId="0" fontId="18" fillId="0" borderId="0" xfId="0" applyFont="1" applyAlignment="1">
      <alignment vertical="center" wrapText="1"/>
    </xf>
    <xf numFmtId="0" fontId="13" fillId="0" borderId="0" xfId="0" applyFont="1" applyAlignment="1">
      <alignment vertical="center" wrapText="1"/>
    </xf>
    <xf numFmtId="0" fontId="16" fillId="0" borderId="0" xfId="0" applyFont="1" applyAlignment="1">
      <alignment vertical="center" wrapText="1"/>
    </xf>
    <xf numFmtId="0" fontId="13" fillId="4" borderId="0" xfId="0" applyFont="1" applyFill="1" applyAlignment="1">
      <alignment vertical="center" wrapText="1"/>
    </xf>
    <xf numFmtId="0" fontId="16" fillId="4" borderId="0" xfId="0" applyFont="1" applyFill="1" applyAlignment="1">
      <alignment vertical="center" wrapText="1"/>
    </xf>
    <xf numFmtId="0" fontId="24" fillId="3" borderId="7" xfId="0" applyFont="1" applyFill="1" applyBorder="1"/>
    <xf numFmtId="0" fontId="15" fillId="0" borderId="0" xfId="0" applyFont="1" applyAlignment="1">
      <alignment vertical="center" wrapText="1"/>
    </xf>
    <xf numFmtId="0" fontId="18" fillId="3" borderId="0" xfId="0" applyFont="1" applyFill="1" applyAlignment="1">
      <alignment vertical="center" wrapText="1"/>
    </xf>
    <xf numFmtId="0" fontId="14" fillId="4" borderId="0" xfId="0" applyFont="1" applyFill="1" applyAlignment="1">
      <alignment vertical="center" wrapText="1"/>
    </xf>
    <xf numFmtId="0" fontId="5" fillId="4" borderId="0" xfId="0" applyFont="1" applyFill="1"/>
    <xf numFmtId="0" fontId="4" fillId="3" borderId="0" xfId="0" applyFont="1" applyFill="1"/>
    <xf numFmtId="0" fontId="32" fillId="4" borderId="0" xfId="0" applyFont="1" applyFill="1" applyAlignment="1">
      <alignment vertical="center" wrapText="1"/>
    </xf>
    <xf numFmtId="0" fontId="33" fillId="3" borderId="0" xfId="0" applyFont="1" applyFill="1"/>
    <xf numFmtId="0" fontId="31" fillId="3" borderId="0" xfId="0" applyFont="1" applyFill="1" applyAlignment="1">
      <alignment horizontal="right" vertical="center" wrapText="1"/>
    </xf>
    <xf numFmtId="0" fontId="15" fillId="0" borderId="0" xfId="0" applyFont="1" applyAlignment="1">
      <alignment horizontal="left" vertical="center" wrapText="1"/>
    </xf>
    <xf numFmtId="0" fontId="16" fillId="0" borderId="0" xfId="0" applyFont="1"/>
    <xf numFmtId="0" fontId="14" fillId="0" borderId="0" xfId="0" applyFont="1" applyAlignment="1">
      <alignment horizontal="right" vertical="center" wrapText="1"/>
    </xf>
    <xf numFmtId="0" fontId="31" fillId="4" borderId="0" xfId="0" applyFont="1" applyFill="1" applyAlignment="1">
      <alignment horizontal="left" vertical="center" wrapText="1"/>
    </xf>
    <xf numFmtId="0" fontId="33" fillId="4" borderId="0" xfId="0" applyFont="1" applyFill="1"/>
    <xf numFmtId="164" fontId="34" fillId="0" borderId="0" xfId="0" applyNumberFormat="1" applyFont="1" applyAlignment="1">
      <alignment horizontal="center"/>
    </xf>
    <xf numFmtId="164" fontId="6" fillId="0" borderId="0" xfId="0" applyNumberFormat="1" applyFont="1" applyAlignment="1">
      <alignment horizontal="center"/>
    </xf>
    <xf numFmtId="2" fontId="6" fillId="0" borderId="0" xfId="0" applyNumberFormat="1" applyFont="1" applyAlignment="1">
      <alignment horizontal="center"/>
    </xf>
    <xf numFmtId="0" fontId="26" fillId="0" borderId="0" xfId="0" applyFont="1"/>
    <xf numFmtId="0" fontId="41" fillId="0" borderId="0" xfId="0" applyFont="1" applyAlignment="1">
      <alignment horizontal="center"/>
    </xf>
    <xf numFmtId="3" fontId="0" fillId="0" borderId="0" xfId="0" applyNumberFormat="1" applyAlignment="1">
      <alignment horizontal="center"/>
    </xf>
    <xf numFmtId="0" fontId="42" fillId="0" borderId="6" xfId="0" applyFont="1" applyBorder="1" applyAlignment="1">
      <alignment horizontal="left" indent="1"/>
    </xf>
    <xf numFmtId="0" fontId="0" fillId="0" borderId="2" xfId="0" applyBorder="1" applyAlignment="1">
      <alignment horizontal="center"/>
    </xf>
    <xf numFmtId="0" fontId="40" fillId="4" borderId="0" xfId="0" applyFont="1" applyFill="1"/>
    <xf numFmtId="167" fontId="0" fillId="0" borderId="0" xfId="1" applyNumberFormat="1" applyFont="1" applyAlignment="1">
      <alignment horizontal="center"/>
    </xf>
    <xf numFmtId="167" fontId="39" fillId="0" borderId="0" xfId="1" applyNumberFormat="1" applyFont="1" applyAlignment="1">
      <alignment horizontal="center"/>
    </xf>
    <xf numFmtId="1" fontId="6" fillId="0" borderId="7" xfId="0" applyNumberFormat="1" applyFont="1" applyBorder="1" applyAlignment="1">
      <alignment horizontal="left" vertical="center"/>
    </xf>
    <xf numFmtId="1" fontId="6" fillId="0" borderId="1" xfId="0" applyNumberFormat="1" applyFont="1" applyBorder="1" applyAlignment="1">
      <alignment horizontal="left" vertical="center"/>
    </xf>
    <xf numFmtId="164" fontId="27" fillId="0" borderId="0" xfId="0" applyNumberFormat="1" applyFont="1" applyAlignment="1">
      <alignment horizontal="center" vertical="center"/>
    </xf>
    <xf numFmtId="0" fontId="27" fillId="0" borderId="0" xfId="0" applyFont="1" applyAlignment="1">
      <alignment horizontal="center" vertical="center"/>
    </xf>
    <xf numFmtId="0" fontId="27" fillId="0" borderId="0" xfId="0" applyFont="1" applyAlignment="1">
      <alignment horizontal="left" vertical="center" indent="1"/>
    </xf>
    <xf numFmtId="1" fontId="27" fillId="0" borderId="0" xfId="0" applyNumberFormat="1" applyFont="1" applyAlignment="1">
      <alignment horizontal="center" vertical="center"/>
    </xf>
    <xf numFmtId="164" fontId="43" fillId="0" borderId="0" xfId="0" applyNumberFormat="1" applyFont="1" applyAlignment="1">
      <alignment horizontal="center" vertical="center" wrapText="1"/>
    </xf>
    <xf numFmtId="164" fontId="44" fillId="3" borderId="0" xfId="0" applyNumberFormat="1" applyFont="1" applyFill="1" applyAlignment="1">
      <alignment horizontal="center" vertical="center" wrapText="1"/>
    </xf>
    <xf numFmtId="0" fontId="39" fillId="0" borderId="6" xfId="0" applyFont="1" applyBorder="1" applyAlignment="1">
      <alignment horizontal="left" indent="1"/>
    </xf>
    <xf numFmtId="164" fontId="45" fillId="3" borderId="0" xfId="0" applyNumberFormat="1" applyFont="1" applyFill="1" applyAlignment="1">
      <alignment horizontal="center" vertical="center" wrapText="1"/>
    </xf>
    <xf numFmtId="0" fontId="39" fillId="0" borderId="6" xfId="0" applyFont="1" applyBorder="1"/>
    <xf numFmtId="164" fontId="46" fillId="0" borderId="0" xfId="0" applyNumberFormat="1" applyFont="1" applyAlignment="1">
      <alignment horizontal="center" vertical="center" wrapText="1"/>
    </xf>
    <xf numFmtId="164" fontId="47" fillId="0" borderId="0" xfId="0" applyNumberFormat="1" applyFont="1" applyAlignment="1">
      <alignment horizontal="center" vertical="center" wrapText="1"/>
    </xf>
    <xf numFmtId="0" fontId="46" fillId="0" borderId="0" xfId="0" applyFont="1" applyAlignment="1">
      <alignment horizontal="center" vertical="center" wrapText="1"/>
    </xf>
    <xf numFmtId="0" fontId="47" fillId="0" borderId="0" xfId="0" applyFont="1" applyAlignment="1">
      <alignment horizontal="center" vertical="center" wrapText="1"/>
    </xf>
    <xf numFmtId="0" fontId="39" fillId="0" borderId="0" xfId="0" applyFont="1"/>
    <xf numFmtId="164" fontId="48" fillId="0" borderId="0" xfId="0" applyNumberFormat="1" applyFont="1" applyAlignment="1">
      <alignment horizontal="center" vertical="center" wrapText="1"/>
    </xf>
    <xf numFmtId="164" fontId="49" fillId="0" borderId="0" xfId="0" applyNumberFormat="1" applyFont="1" applyAlignment="1">
      <alignment horizontal="center"/>
    </xf>
    <xf numFmtId="164" fontId="46" fillId="3" borderId="0" xfId="0" applyNumberFormat="1" applyFont="1" applyFill="1" applyAlignment="1">
      <alignment horizontal="center" vertical="center" wrapText="1"/>
    </xf>
    <xf numFmtId="164" fontId="47" fillId="3" borderId="0" xfId="0" applyNumberFormat="1" applyFont="1" applyFill="1" applyAlignment="1">
      <alignment horizontal="center" vertical="center" wrapText="1"/>
    </xf>
    <xf numFmtId="0" fontId="45" fillId="3" borderId="6" xfId="0" applyFont="1" applyFill="1" applyBorder="1" applyAlignment="1">
      <alignment horizontal="left" vertical="center" wrapText="1" indent="1"/>
    </xf>
    <xf numFmtId="0" fontId="42" fillId="0" borderId="7" xfId="0" applyFont="1" applyBorder="1" applyAlignment="1">
      <alignment horizontal="left" indent="1"/>
    </xf>
    <xf numFmtId="0" fontId="45" fillId="3" borderId="7" xfId="0" applyFont="1" applyFill="1" applyBorder="1" applyAlignment="1">
      <alignment horizontal="left" vertical="center" wrapText="1" indent="1"/>
    </xf>
    <xf numFmtId="164" fontId="19" fillId="3" borderId="0" xfId="0" applyNumberFormat="1" applyFont="1" applyFill="1" applyAlignment="1">
      <alignment horizontal="center"/>
    </xf>
    <xf numFmtId="0" fontId="45" fillId="3" borderId="0" xfId="0" applyFont="1" applyFill="1" applyAlignment="1">
      <alignment vertical="center" wrapText="1"/>
    </xf>
    <xf numFmtId="0" fontId="39" fillId="0" borderId="7" xfId="0" applyFont="1" applyBorder="1" applyAlignment="1">
      <alignment horizontal="left" indent="1"/>
    </xf>
    <xf numFmtId="164" fontId="39" fillId="0" borderId="0" xfId="0" applyNumberFormat="1" applyFont="1" applyAlignment="1">
      <alignment horizontal="center"/>
    </xf>
    <xf numFmtId="0" fontId="51" fillId="6" borderId="0" xfId="0" applyFont="1" applyFill="1" applyAlignment="1">
      <alignment horizontal="left" vertical="center" wrapText="1"/>
    </xf>
    <xf numFmtId="0" fontId="52" fillId="3" borderId="0" xfId="0" applyFont="1" applyFill="1"/>
    <xf numFmtId="164" fontId="45" fillId="0" borderId="0" xfId="0" applyNumberFormat="1" applyFont="1" applyAlignment="1">
      <alignment horizontal="center" vertical="center" wrapText="1"/>
    </xf>
    <xf numFmtId="164" fontId="52" fillId="0" borderId="0" xfId="0" applyNumberFormat="1" applyFont="1" applyAlignment="1">
      <alignment horizontal="center"/>
    </xf>
    <xf numFmtId="0" fontId="0" fillId="0" borderId="7" xfId="0" applyBorder="1"/>
    <xf numFmtId="0" fontId="54" fillId="0" borderId="1" xfId="0" applyFont="1" applyBorder="1"/>
    <xf numFmtId="0" fontId="41" fillId="0" borderId="0" xfId="0" applyFont="1"/>
    <xf numFmtId="0" fontId="54" fillId="3" borderId="7" xfId="0" applyFont="1" applyFill="1" applyBorder="1"/>
    <xf numFmtId="0" fontId="53" fillId="3" borderId="0" xfId="0" applyFont="1" applyFill="1" applyAlignment="1">
      <alignment horizontal="center"/>
    </xf>
    <xf numFmtId="0" fontId="54" fillId="3" borderId="1" xfId="0" applyFont="1" applyFill="1" applyBorder="1"/>
    <xf numFmtId="0" fontId="40" fillId="0" borderId="0" xfId="0" applyFont="1" applyAlignment="1">
      <alignment horizontal="left"/>
    </xf>
    <xf numFmtId="0" fontId="40" fillId="4" borderId="0" xfId="0" applyFont="1" applyFill="1" applyAlignment="1">
      <alignment horizontal="left"/>
    </xf>
    <xf numFmtId="1" fontId="25" fillId="4" borderId="0" xfId="2" applyNumberFormat="1" applyFont="1" applyFill="1" applyAlignment="1">
      <alignment horizontal="center"/>
    </xf>
    <xf numFmtId="164" fontId="25" fillId="4" borderId="0" xfId="2" applyNumberFormat="1" applyFont="1" applyFill="1" applyAlignment="1">
      <alignment horizontal="center"/>
    </xf>
    <xf numFmtId="1" fontId="40" fillId="0" borderId="0" xfId="2" applyNumberFormat="1" applyFont="1" applyAlignment="1">
      <alignment horizontal="center"/>
    </xf>
    <xf numFmtId="0" fontId="24" fillId="0" borderId="2" xfId="0" applyFont="1" applyBorder="1"/>
    <xf numFmtId="1" fontId="40" fillId="0" borderId="0" xfId="2" applyNumberFormat="1" applyFont="1" applyBorder="1" applyAlignment="1">
      <alignment horizontal="center"/>
    </xf>
    <xf numFmtId="164" fontId="40" fillId="0" borderId="0" xfId="2" applyNumberFormat="1" applyFont="1" applyBorder="1" applyAlignment="1">
      <alignment horizontal="center"/>
    </xf>
    <xf numFmtId="164" fontId="42" fillId="0" borderId="0" xfId="2" applyNumberFormat="1" applyFont="1" applyBorder="1" applyAlignment="1">
      <alignment horizontal="center"/>
    </xf>
    <xf numFmtId="0" fontId="9" fillId="0" borderId="0" xfId="0" applyFont="1"/>
    <xf numFmtId="0" fontId="9" fillId="0" borderId="0" xfId="0" applyFont="1" applyAlignment="1">
      <alignment horizontal="center"/>
    </xf>
    <xf numFmtId="0" fontId="55" fillId="0" borderId="7" xfId="0" applyFont="1" applyBorder="1" applyAlignment="1">
      <alignment horizontal="left" indent="1"/>
    </xf>
    <xf numFmtId="0" fontId="55" fillId="0" borderId="0" xfId="0" applyFont="1" applyAlignment="1">
      <alignment horizontal="left" indent="1"/>
    </xf>
    <xf numFmtId="0" fontId="56" fillId="0" borderId="0" xfId="0" applyFont="1" applyAlignment="1">
      <alignment horizontal="left"/>
    </xf>
    <xf numFmtId="165" fontId="9" fillId="0" borderId="0" xfId="0" applyNumberFormat="1" applyFont="1"/>
    <xf numFmtId="164" fontId="22" fillId="0" borderId="0" xfId="0" applyNumberFormat="1" applyFont="1" applyAlignment="1">
      <alignment horizontal="center"/>
    </xf>
    <xf numFmtId="165" fontId="20" fillId="0" borderId="0" xfId="0" applyNumberFormat="1" applyFont="1"/>
    <xf numFmtId="164" fontId="0" fillId="0" borderId="0" xfId="0" applyNumberFormat="1"/>
    <xf numFmtId="9" fontId="0" fillId="0" borderId="0" xfId="1" applyFont="1" applyFill="1" applyBorder="1"/>
    <xf numFmtId="0" fontId="0" fillId="0" borderId="6" xfId="0" applyBorder="1"/>
    <xf numFmtId="1" fontId="57" fillId="0" borderId="0" xfId="0" applyNumberFormat="1" applyFont="1" applyAlignment="1">
      <alignment horizontal="center" vertical="center"/>
    </xf>
    <xf numFmtId="0" fontId="14" fillId="4" borderId="0" xfId="0" applyFont="1" applyFill="1" applyAlignment="1">
      <alignment horizontal="right" vertical="center" wrapText="1"/>
    </xf>
    <xf numFmtId="0" fontId="16" fillId="4" borderId="0" xfId="0" applyFont="1" applyFill="1"/>
    <xf numFmtId="0" fontId="47" fillId="0" borderId="0" xfId="0" applyFont="1"/>
    <xf numFmtId="164" fontId="39" fillId="0" borderId="0" xfId="0" applyNumberFormat="1" applyFont="1"/>
    <xf numFmtId="0" fontId="41" fillId="0" borderId="6" xfId="0" applyFont="1" applyBorder="1"/>
    <xf numFmtId="0" fontId="41" fillId="0" borderId="7" xfId="0" applyFont="1" applyBorder="1"/>
    <xf numFmtId="0" fontId="41" fillId="4" borderId="0" xfId="0" applyFont="1" applyFill="1"/>
    <xf numFmtId="0" fontId="40" fillId="0" borderId="0" xfId="0" applyFont="1"/>
    <xf numFmtId="0" fontId="1" fillId="0" borderId="0" xfId="0" applyFont="1"/>
    <xf numFmtId="0" fontId="1" fillId="0" borderId="0" xfId="0" applyFont="1" applyAlignment="1">
      <alignment horizontal="center" vertical="center"/>
    </xf>
    <xf numFmtId="0" fontId="58" fillId="0" borderId="0" xfId="0" applyFont="1"/>
    <xf numFmtId="0" fontId="59" fillId="0" borderId="0" xfId="0" applyFont="1"/>
    <xf numFmtId="0" fontId="60" fillId="0" borderId="0" xfId="0" applyFont="1"/>
    <xf numFmtId="0" fontId="1" fillId="4" borderId="0" xfId="0" applyFont="1" applyFill="1"/>
    <xf numFmtId="0" fontId="1" fillId="4" borderId="0" xfId="0" applyFont="1" applyFill="1" applyAlignment="1">
      <alignment horizontal="center" vertical="center"/>
    </xf>
    <xf numFmtId="0" fontId="1" fillId="0" borderId="0" xfId="0" applyFont="1" applyAlignment="1">
      <alignment horizontal="center"/>
    </xf>
    <xf numFmtId="164" fontId="1" fillId="0" borderId="0" xfId="0" applyNumberFormat="1" applyFont="1"/>
    <xf numFmtId="164" fontId="1" fillId="0" borderId="0" xfId="0" applyNumberFormat="1" applyFont="1" applyAlignment="1">
      <alignment horizontal="center"/>
    </xf>
    <xf numFmtId="0" fontId="8" fillId="0" borderId="7" xfId="0" applyFont="1" applyBorder="1"/>
    <xf numFmtId="0" fontId="8" fillId="0" borderId="1" xfId="0" applyFont="1" applyBorder="1"/>
    <xf numFmtId="3" fontId="39" fillId="0" borderId="0" xfId="0" applyNumberFormat="1" applyFont="1" applyAlignment="1">
      <alignment horizontal="center"/>
    </xf>
    <xf numFmtId="167" fontId="39" fillId="0" borderId="0" xfId="0" applyNumberFormat="1" applyFont="1" applyAlignment="1">
      <alignment horizontal="center"/>
    </xf>
    <xf numFmtId="0" fontId="7" fillId="4" borderId="0" xfId="0" applyFont="1" applyFill="1" applyAlignment="1">
      <alignment horizontal="left"/>
    </xf>
    <xf numFmtId="0" fontId="8" fillId="0" borderId="7" xfId="0" applyFont="1" applyBorder="1" applyAlignment="1">
      <alignment horizontal="left"/>
    </xf>
    <xf numFmtId="0" fontId="39" fillId="3" borderId="7" xfId="0" applyFont="1" applyFill="1" applyBorder="1" applyAlignment="1">
      <alignment horizontal="left" indent="1"/>
    </xf>
    <xf numFmtId="164" fontId="39" fillId="3" borderId="0" xfId="0" applyNumberFormat="1" applyFont="1" applyFill="1" applyAlignment="1">
      <alignment horizontal="center" vertical="center"/>
    </xf>
    <xf numFmtId="164" fontId="39" fillId="3" borderId="0" xfId="0" applyNumberFormat="1" applyFont="1" applyFill="1" applyAlignment="1">
      <alignment horizontal="center"/>
    </xf>
    <xf numFmtId="0" fontId="1" fillId="0" borderId="2" xfId="0" applyFont="1" applyBorder="1" applyAlignment="1">
      <alignment horizontal="center"/>
    </xf>
    <xf numFmtId="0" fontId="1" fillId="0" borderId="2" xfId="0" applyFont="1" applyBorder="1"/>
    <xf numFmtId="0" fontId="1" fillId="4" borderId="0" xfId="0" applyFont="1" applyFill="1" applyAlignment="1">
      <alignment horizontal="left" vertical="center"/>
    </xf>
    <xf numFmtId="0" fontId="1" fillId="0" borderId="0" xfId="0" applyFont="1" applyAlignment="1">
      <alignment horizontal="left" vertical="center"/>
    </xf>
    <xf numFmtId="0" fontId="39" fillId="3" borderId="6" xfId="0" applyFont="1" applyFill="1" applyBorder="1" applyAlignment="1">
      <alignment horizontal="left" indent="1"/>
    </xf>
    <xf numFmtId="0" fontId="39" fillId="0" borderId="0" xfId="0" applyFont="1" applyAlignment="1">
      <alignment horizontal="left" indent="1"/>
    </xf>
    <xf numFmtId="164" fontId="39" fillId="0" borderId="8" xfId="0" applyNumberFormat="1" applyFont="1" applyBorder="1" applyAlignment="1">
      <alignment horizontal="center"/>
    </xf>
    <xf numFmtId="2" fontId="39" fillId="0" borderId="4" xfId="0" applyNumberFormat="1" applyFont="1" applyBorder="1" applyAlignment="1">
      <alignment horizontal="center"/>
    </xf>
    <xf numFmtId="2" fontId="39" fillId="0" borderId="8" xfId="0" applyNumberFormat="1" applyFont="1" applyBorder="1" applyAlignment="1">
      <alignment horizontal="center"/>
    </xf>
    <xf numFmtId="2" fontId="39" fillId="0" borderId="0" xfId="0" applyNumberFormat="1" applyFont="1" applyAlignment="1">
      <alignment horizontal="center"/>
    </xf>
    <xf numFmtId="0" fontId="61" fillId="0" borderId="0" xfId="0" applyFont="1"/>
    <xf numFmtId="0" fontId="61" fillId="0" borderId="0" xfId="0" applyFont="1" applyAlignment="1">
      <alignment horizontal="center" vertical="center"/>
    </xf>
    <xf numFmtId="0" fontId="61" fillId="4" borderId="0" xfId="0" applyFont="1" applyFill="1"/>
    <xf numFmtId="0" fontId="61" fillId="4" borderId="0" xfId="0" applyFont="1" applyFill="1" applyAlignment="1">
      <alignment horizontal="center" vertical="center"/>
    </xf>
    <xf numFmtId="1" fontId="62" fillId="0" borderId="0" xfId="0" applyNumberFormat="1" applyFont="1" applyAlignment="1">
      <alignment horizontal="center" vertical="center"/>
    </xf>
    <xf numFmtId="1" fontId="62" fillId="0" borderId="2" xfId="0" applyNumberFormat="1" applyFont="1" applyBorder="1" applyAlignment="1">
      <alignment horizontal="center" vertical="center"/>
    </xf>
    <xf numFmtId="0" fontId="62" fillId="0" borderId="2" xfId="0" applyFont="1" applyBorder="1" applyAlignment="1">
      <alignment horizontal="center" vertical="center"/>
    </xf>
    <xf numFmtId="0" fontId="63" fillId="0" borderId="7" xfId="0" applyFont="1" applyBorder="1" applyAlignment="1">
      <alignment horizontal="left" vertical="center" indent="1"/>
    </xf>
    <xf numFmtId="164" fontId="61" fillId="0" borderId="0" xfId="0" applyNumberFormat="1" applyFont="1" applyAlignment="1">
      <alignment horizontal="center" vertical="center"/>
    </xf>
    <xf numFmtId="0" fontId="64" fillId="0" borderId="7" xfId="0" applyFont="1" applyBorder="1" applyAlignment="1">
      <alignment horizontal="left" vertical="center" indent="1"/>
    </xf>
    <xf numFmtId="164" fontId="65" fillId="0" borderId="0" xfId="0" applyNumberFormat="1" applyFont="1" applyAlignment="1">
      <alignment horizontal="center" vertical="center"/>
    </xf>
    <xf numFmtId="0" fontId="65" fillId="0" borderId="0" xfId="0" applyFont="1" applyAlignment="1">
      <alignment horizontal="left" vertical="center"/>
    </xf>
    <xf numFmtId="0" fontId="62" fillId="0" borderId="0" xfId="0" applyFont="1"/>
    <xf numFmtId="164" fontId="66" fillId="0" borderId="7" xfId="0" applyNumberFormat="1" applyFont="1" applyBorder="1" applyAlignment="1">
      <alignment horizontal="left" vertical="center" indent="1"/>
    </xf>
    <xf numFmtId="164" fontId="61" fillId="0" borderId="0" xfId="0" applyNumberFormat="1" applyFont="1" applyAlignment="1">
      <alignment horizontal="left" vertical="top"/>
    </xf>
    <xf numFmtId="164" fontId="61" fillId="4" borderId="0" xfId="0" applyNumberFormat="1" applyFont="1" applyFill="1" applyAlignment="1">
      <alignment horizontal="left" vertical="top"/>
    </xf>
    <xf numFmtId="0" fontId="66" fillId="0" borderId="6" xfId="0" applyFont="1" applyBorder="1" applyAlignment="1">
      <alignment horizontal="left" indent="1"/>
    </xf>
    <xf numFmtId="0" fontId="66" fillId="0" borderId="7" xfId="0" applyFont="1" applyBorder="1" applyAlignment="1">
      <alignment horizontal="left" indent="1"/>
    </xf>
    <xf numFmtId="0" fontId="61" fillId="0" borderId="0" xfId="0" applyFont="1" applyAlignment="1">
      <alignment horizontal="left"/>
    </xf>
    <xf numFmtId="0" fontId="61" fillId="4" borderId="0" xfId="0" applyFont="1" applyFill="1" applyAlignment="1">
      <alignment horizontal="left"/>
    </xf>
    <xf numFmtId="0" fontId="66" fillId="0" borderId="7" xfId="0" applyFont="1" applyBorder="1" applyAlignment="1">
      <alignment horizontal="left" indent="2"/>
    </xf>
    <xf numFmtId="0" fontId="66" fillId="0" borderId="0" xfId="0" applyFont="1" applyAlignment="1">
      <alignment horizontal="left" indent="1"/>
    </xf>
    <xf numFmtId="164" fontId="61" fillId="4" borderId="0" xfId="0" applyNumberFormat="1" applyFont="1" applyFill="1" applyAlignment="1">
      <alignment horizontal="center" vertical="center"/>
    </xf>
    <xf numFmtId="0" fontId="65" fillId="0" borderId="0" xfId="0" applyFont="1"/>
    <xf numFmtId="0" fontId="65" fillId="0" borderId="0" xfId="0" applyFont="1" applyAlignment="1">
      <alignment horizontal="center" vertical="center"/>
    </xf>
    <xf numFmtId="0" fontId="65" fillId="4" borderId="0" xfId="0" applyFont="1" applyFill="1"/>
    <xf numFmtId="0" fontId="65" fillId="4" borderId="0" xfId="0" applyFont="1" applyFill="1" applyAlignment="1">
      <alignment horizontal="center" vertical="center"/>
    </xf>
    <xf numFmtId="0" fontId="67" fillId="0" borderId="2" xfId="0" applyFont="1" applyBorder="1" applyAlignment="1">
      <alignment horizontal="center" vertical="center"/>
    </xf>
    <xf numFmtId="0" fontId="63" fillId="0" borderId="7" xfId="0" applyFont="1" applyBorder="1" applyAlignment="1">
      <alignment horizontal="left" indent="1"/>
    </xf>
    <xf numFmtId="0" fontId="63" fillId="0" borderId="0" xfId="0" applyFont="1" applyAlignment="1">
      <alignment horizontal="left" indent="1"/>
    </xf>
    <xf numFmtId="164" fontId="63" fillId="0" borderId="7" xfId="0" applyNumberFormat="1" applyFont="1" applyBorder="1" applyAlignment="1">
      <alignment horizontal="left" indent="1"/>
    </xf>
    <xf numFmtId="1" fontId="67" fillId="0" borderId="0" xfId="0" applyNumberFormat="1" applyFont="1" applyAlignment="1">
      <alignment horizontal="center" vertical="center"/>
    </xf>
    <xf numFmtId="1" fontId="67" fillId="0" borderId="2" xfId="0" applyNumberFormat="1" applyFont="1" applyBorder="1" applyAlignment="1">
      <alignment horizontal="center" vertical="center"/>
    </xf>
    <xf numFmtId="0" fontId="65" fillId="0" borderId="0" xfId="0" applyFont="1" applyAlignment="1">
      <alignment horizontal="left"/>
    </xf>
    <xf numFmtId="0" fontId="65" fillId="5" borderId="0" xfId="0" applyFont="1" applyFill="1"/>
    <xf numFmtId="0" fontId="65" fillId="5" borderId="0" xfId="0" applyFont="1" applyFill="1" applyAlignment="1">
      <alignment horizontal="center" vertical="center"/>
    </xf>
    <xf numFmtId="0" fontId="67" fillId="0" borderId="0" xfId="0" applyFont="1" applyAlignment="1">
      <alignment horizontal="center" vertical="center"/>
    </xf>
    <xf numFmtId="0" fontId="67" fillId="0" borderId="2" xfId="0" applyFont="1" applyBorder="1" applyAlignment="1">
      <alignment horizontal="center"/>
    </xf>
    <xf numFmtId="0" fontId="61" fillId="0" borderId="0" xfId="0" applyFont="1" applyAlignment="1">
      <alignment horizontal="center"/>
    </xf>
    <xf numFmtId="164" fontId="61" fillId="0" borderId="0" xfId="0" applyNumberFormat="1" applyFont="1"/>
    <xf numFmtId="0" fontId="65" fillId="6" borderId="0" xfId="0" applyFont="1" applyFill="1" applyAlignment="1">
      <alignment horizontal="center" vertical="center"/>
    </xf>
    <xf numFmtId="1" fontId="67" fillId="3" borderId="0" xfId="0" applyNumberFormat="1" applyFont="1" applyFill="1" applyAlignment="1">
      <alignment horizontal="center" vertical="center"/>
    </xf>
    <xf numFmtId="0" fontId="61" fillId="3" borderId="0" xfId="0" applyFont="1" applyFill="1" applyAlignment="1">
      <alignment horizontal="center" vertical="center"/>
    </xf>
    <xf numFmtId="0" fontId="65" fillId="3" borderId="0" xfId="0" applyFont="1" applyFill="1" applyAlignment="1">
      <alignment horizontal="center" vertical="center"/>
    </xf>
    <xf numFmtId="0" fontId="0" fillId="0" borderId="0" xfId="0" applyAlignment="1">
      <alignment horizontal="center" vertical="center"/>
    </xf>
    <xf numFmtId="167" fontId="63" fillId="0" borderId="0" xfId="1" applyNumberFormat="1" applyFont="1" applyAlignment="1">
      <alignment horizontal="center"/>
    </xf>
    <xf numFmtId="0" fontId="0" fillId="4" borderId="0" xfId="0" applyFill="1" applyAlignment="1">
      <alignment horizontal="left"/>
    </xf>
    <xf numFmtId="0" fontId="0" fillId="0" borderId="5" xfId="0" applyBorder="1" applyAlignment="1">
      <alignment horizontal="center"/>
    </xf>
    <xf numFmtId="0" fontId="39" fillId="3" borderId="0" xfId="0" applyFont="1" applyFill="1" applyAlignment="1">
      <alignment horizontal="left" indent="1"/>
    </xf>
    <xf numFmtId="2" fontId="25" fillId="0" borderId="0" xfId="1" applyNumberFormat="1" applyFont="1" applyBorder="1" applyAlignment="1">
      <alignment horizontal="center"/>
    </xf>
    <xf numFmtId="0" fontId="6" fillId="0" borderId="6" xfId="0" applyFont="1" applyBorder="1"/>
    <xf numFmtId="0" fontId="1" fillId="0" borderId="0" xfId="0" quotePrefix="1" applyFont="1" applyAlignment="1">
      <alignment horizontal="left"/>
    </xf>
    <xf numFmtId="0" fontId="27" fillId="0" borderId="0" xfId="0" quotePrefix="1" applyFont="1" applyAlignment="1">
      <alignment horizontal="left" indent="1"/>
    </xf>
    <xf numFmtId="0" fontId="26" fillId="0" borderId="0" xfId="0" applyFont="1" applyAlignment="1">
      <alignment horizontal="left" indent="1"/>
    </xf>
    <xf numFmtId="0" fontId="2" fillId="0" borderId="0" xfId="0" applyFont="1" applyAlignment="1">
      <alignment horizontal="center"/>
    </xf>
    <xf numFmtId="164" fontId="27" fillId="0" borderId="0" xfId="0" applyNumberFormat="1" applyFont="1" applyAlignment="1">
      <alignment horizontal="center"/>
    </xf>
    <xf numFmtId="164" fontId="27" fillId="0" borderId="0" xfId="0" applyNumberFormat="1" applyFont="1"/>
    <xf numFmtId="0" fontId="42" fillId="0" borderId="0" xfId="0" applyFont="1" applyAlignment="1">
      <alignment horizontal="left" indent="1"/>
    </xf>
    <xf numFmtId="1" fontId="62" fillId="0" borderId="7" xfId="0" applyNumberFormat="1" applyFont="1" applyBorder="1" applyAlignment="1">
      <alignment horizontal="left" vertical="center"/>
    </xf>
    <xf numFmtId="1" fontId="62" fillId="0" borderId="1" xfId="0" applyNumberFormat="1" applyFont="1" applyBorder="1" applyAlignment="1">
      <alignment horizontal="left" vertical="center"/>
    </xf>
    <xf numFmtId="0" fontId="66" fillId="0" borderId="0" xfId="0" applyFont="1" applyAlignment="1">
      <alignment horizontal="center" vertical="center"/>
    </xf>
    <xf numFmtId="164" fontId="66" fillId="0" borderId="0" xfId="0" applyNumberFormat="1" applyFont="1" applyAlignment="1">
      <alignment horizontal="center" vertical="center"/>
    </xf>
    <xf numFmtId="164" fontId="63" fillId="0" borderId="0" xfId="0" applyNumberFormat="1" applyFont="1" applyAlignment="1">
      <alignment horizontal="center" vertical="center"/>
    </xf>
    <xf numFmtId="0" fontId="61" fillId="0" borderId="6" xfId="0" applyFont="1" applyBorder="1"/>
    <xf numFmtId="0" fontId="63" fillId="0" borderId="0" xfId="0" applyFont="1" applyAlignment="1">
      <alignment horizontal="center" vertical="center"/>
    </xf>
    <xf numFmtId="164" fontId="63" fillId="0" borderId="8" xfId="0" applyNumberFormat="1" applyFont="1" applyBorder="1" applyAlignment="1">
      <alignment horizontal="center" vertical="center"/>
    </xf>
    <xf numFmtId="164" fontId="66" fillId="0" borderId="0" xfId="0" applyNumberFormat="1" applyFont="1" applyAlignment="1">
      <alignment horizontal="center"/>
    </xf>
    <xf numFmtId="0" fontId="66" fillId="0" borderId="0" xfId="0" applyFont="1" applyAlignment="1">
      <alignment horizontal="center"/>
    </xf>
    <xf numFmtId="166" fontId="63" fillId="0" borderId="0" xfId="2" applyNumberFormat="1" applyFont="1" applyAlignment="1">
      <alignment horizontal="center" vertical="center"/>
    </xf>
    <xf numFmtId="164" fontId="66" fillId="0" borderId="8" xfId="0" applyNumberFormat="1" applyFont="1" applyBorder="1" applyAlignment="1">
      <alignment horizontal="center" vertical="center"/>
    </xf>
    <xf numFmtId="164" fontId="66" fillId="0" borderId="4" xfId="0" applyNumberFormat="1" applyFont="1" applyBorder="1" applyAlignment="1">
      <alignment horizontal="center" vertical="center"/>
    </xf>
    <xf numFmtId="0" fontId="66" fillId="0" borderId="8" xfId="0" applyFont="1" applyBorder="1" applyAlignment="1">
      <alignment horizontal="center" vertical="center"/>
    </xf>
    <xf numFmtId="0" fontId="62" fillId="0" borderId="2" xfId="0" applyFont="1" applyBorder="1" applyAlignment="1">
      <alignment horizontal="center"/>
    </xf>
    <xf numFmtId="0" fontId="68" fillId="0" borderId="0" xfId="0" applyFont="1" applyAlignment="1">
      <alignment horizontal="center"/>
    </xf>
    <xf numFmtId="0" fontId="68" fillId="0" borderId="2" xfId="0" applyFont="1" applyBorder="1" applyAlignment="1">
      <alignment horizontal="center"/>
    </xf>
    <xf numFmtId="0" fontId="68" fillId="0" borderId="0" xfId="0" applyFont="1" applyAlignment="1">
      <alignment horizontal="center" vertical="center"/>
    </xf>
    <xf numFmtId="0" fontId="68" fillId="0" borderId="2" xfId="0" applyFont="1" applyBorder="1" applyAlignment="1">
      <alignment horizontal="center" vertical="center"/>
    </xf>
    <xf numFmtId="0" fontId="68" fillId="0" borderId="0" xfId="0" applyFont="1"/>
    <xf numFmtId="0" fontId="68" fillId="0" borderId="2" xfId="0" applyFont="1" applyBorder="1"/>
    <xf numFmtId="0" fontId="69" fillId="0" borderId="0" xfId="0" applyFont="1" applyAlignment="1">
      <alignment horizontal="center"/>
    </xf>
    <xf numFmtId="0" fontId="69" fillId="0" borderId="0" xfId="0" applyFont="1"/>
    <xf numFmtId="0" fontId="69" fillId="0" borderId="2" xfId="0" applyFont="1" applyBorder="1" applyAlignment="1">
      <alignment horizontal="center"/>
    </xf>
    <xf numFmtId="0" fontId="69" fillId="0" borderId="2" xfId="0" applyFont="1" applyBorder="1"/>
    <xf numFmtId="0" fontId="24" fillId="0" borderId="2" xfId="0" applyFont="1" applyBorder="1" applyAlignment="1">
      <alignment horizontal="center"/>
    </xf>
    <xf numFmtId="0" fontId="8" fillId="3" borderId="0" xfId="0" applyFont="1" applyFill="1"/>
    <xf numFmtId="0" fontId="24" fillId="0" borderId="0" xfId="0" applyFont="1" applyAlignment="1">
      <alignment horizontal="center"/>
    </xf>
    <xf numFmtId="0" fontId="25" fillId="0" borderId="0" xfId="0" applyFont="1" applyAlignment="1">
      <alignment horizontal="center"/>
    </xf>
    <xf numFmtId="0" fontId="69" fillId="0" borderId="2" xfId="0" applyFont="1" applyBorder="1" applyAlignment="1">
      <alignment horizontal="left"/>
    </xf>
    <xf numFmtId="0" fontId="70" fillId="3" borderId="0" xfId="0" applyFont="1" applyFill="1" applyAlignment="1">
      <alignment horizontal="center"/>
    </xf>
    <xf numFmtId="0" fontId="70" fillId="3" borderId="0" xfId="0" applyFont="1" applyFill="1"/>
    <xf numFmtId="0" fontId="70" fillId="3" borderId="2" xfId="0" applyFont="1" applyFill="1" applyBorder="1" applyAlignment="1">
      <alignment horizontal="center"/>
    </xf>
    <xf numFmtId="0" fontId="70" fillId="3" borderId="2" xfId="0" applyFont="1" applyFill="1" applyBorder="1"/>
    <xf numFmtId="0" fontId="54" fillId="3" borderId="0" xfId="0" applyFont="1" applyFill="1" applyAlignment="1">
      <alignment horizontal="center"/>
    </xf>
    <xf numFmtId="0" fontId="8" fillId="3" borderId="0" xfId="0" applyFont="1" applyFill="1" applyAlignment="1">
      <alignment horizontal="center"/>
    </xf>
    <xf numFmtId="0" fontId="54" fillId="3" borderId="0" xfId="0" applyFont="1" applyFill="1"/>
    <xf numFmtId="0" fontId="54" fillId="3" borderId="2" xfId="0" applyFont="1" applyFill="1" applyBorder="1" applyAlignment="1">
      <alignment horizontal="center"/>
    </xf>
    <xf numFmtId="0" fontId="8" fillId="3" borderId="2" xfId="0" applyFont="1" applyFill="1" applyBorder="1" applyAlignment="1">
      <alignment horizontal="center"/>
    </xf>
    <xf numFmtId="0" fontId="8" fillId="3" borderId="2" xfId="0" applyFont="1" applyFill="1" applyBorder="1"/>
    <xf numFmtId="0" fontId="54" fillId="3" borderId="2" xfId="0" applyFont="1" applyFill="1" applyBorder="1"/>
    <xf numFmtId="9" fontId="25" fillId="4" borderId="0" xfId="1" applyFont="1" applyFill="1" applyAlignment="1">
      <alignment horizontal="center"/>
    </xf>
    <xf numFmtId="9" fontId="42" fillId="0" borderId="0" xfId="1" applyFont="1" applyAlignment="1">
      <alignment horizontal="center"/>
    </xf>
    <xf numFmtId="9" fontId="69" fillId="0" borderId="2" xfId="1" applyFont="1" applyBorder="1" applyAlignment="1">
      <alignment horizontal="center"/>
    </xf>
    <xf numFmtId="0" fontId="71" fillId="0" borderId="0" xfId="0" applyFont="1" applyAlignment="1">
      <alignment horizontal="center"/>
    </xf>
    <xf numFmtId="0" fontId="1" fillId="3" borderId="0" xfId="0" applyFont="1" applyFill="1"/>
    <xf numFmtId="0" fontId="6" fillId="3" borderId="0" xfId="0" applyFont="1" applyFill="1"/>
    <xf numFmtId="0" fontId="27" fillId="3" borderId="0" xfId="0" applyFont="1" applyFill="1"/>
    <xf numFmtId="0" fontId="2" fillId="3" borderId="0" xfId="0" applyFont="1" applyFill="1"/>
    <xf numFmtId="0" fontId="36" fillId="3" borderId="0" xfId="0" applyFont="1" applyFill="1"/>
    <xf numFmtId="0" fontId="37" fillId="3" borderId="0" xfId="0" applyFont="1" applyFill="1"/>
    <xf numFmtId="0" fontId="28" fillId="3" borderId="0" xfId="0" applyFont="1" applyFill="1"/>
    <xf numFmtId="0" fontId="38" fillId="3" borderId="0" xfId="0" applyFont="1" applyFill="1"/>
    <xf numFmtId="0" fontId="6" fillId="0" borderId="2" xfId="0" applyFont="1" applyBorder="1"/>
    <xf numFmtId="164" fontId="6" fillId="0" borderId="0" xfId="0" applyNumberFormat="1" applyFont="1"/>
    <xf numFmtId="0" fontId="6" fillId="0" borderId="2" xfId="0" applyFont="1" applyBorder="1" applyAlignment="1">
      <alignment horizontal="center" vertical="top"/>
    </xf>
    <xf numFmtId="0" fontId="6" fillId="0" borderId="2" xfId="0" applyFont="1" applyBorder="1" applyAlignment="1">
      <alignment horizontal="center"/>
    </xf>
    <xf numFmtId="0" fontId="6" fillId="0" borderId="3" xfId="0" applyFont="1" applyBorder="1" applyAlignment="1">
      <alignment horizontal="center"/>
    </xf>
    <xf numFmtId="0" fontId="0" fillId="4" borderId="0" xfId="0" applyFill="1" applyAlignment="1">
      <alignment horizontal="center"/>
    </xf>
    <xf numFmtId="0" fontId="8" fillId="0" borderId="0" xfId="0" applyFont="1" applyAlignment="1">
      <alignment horizontal="center"/>
    </xf>
    <xf numFmtId="0" fontId="8" fillId="0" borderId="2" xfId="0" applyFont="1" applyBorder="1" applyAlignment="1">
      <alignment horizontal="center"/>
    </xf>
    <xf numFmtId="0" fontId="24" fillId="3" borderId="0" xfId="0" applyFont="1" applyFill="1" applyAlignment="1">
      <alignment horizontal="center"/>
    </xf>
    <xf numFmtId="0" fontId="24" fillId="0" borderId="3" xfId="0" applyFont="1" applyBorder="1" applyAlignment="1">
      <alignment horizontal="center"/>
    </xf>
    <xf numFmtId="0" fontId="72" fillId="0" borderId="2" xfId="0" applyFont="1" applyBorder="1"/>
    <xf numFmtId="0" fontId="8" fillId="0" borderId="2" xfId="0" applyFont="1" applyBorder="1"/>
    <xf numFmtId="1" fontId="69" fillId="0" borderId="0" xfId="2" applyNumberFormat="1" applyFont="1" applyAlignment="1">
      <alignment horizontal="center"/>
    </xf>
    <xf numFmtId="1" fontId="73" fillId="0" borderId="0" xfId="2" applyNumberFormat="1" applyFont="1" applyAlignment="1">
      <alignment horizontal="center"/>
    </xf>
    <xf numFmtId="0" fontId="8" fillId="0" borderId="3" xfId="0" applyFont="1" applyBorder="1" applyAlignment="1">
      <alignment horizontal="center"/>
    </xf>
    <xf numFmtId="1" fontId="69" fillId="0" borderId="2" xfId="2" applyNumberFormat="1" applyFont="1" applyBorder="1" applyAlignment="1">
      <alignment horizontal="center"/>
    </xf>
    <xf numFmtId="0" fontId="8" fillId="0" borderId="9" xfId="0" applyFont="1" applyBorder="1" applyAlignment="1">
      <alignment horizontal="center"/>
    </xf>
    <xf numFmtId="1" fontId="69" fillId="0" borderId="3" xfId="2" applyNumberFormat="1" applyFont="1" applyBorder="1" applyAlignment="1">
      <alignment horizontal="center"/>
    </xf>
    <xf numFmtId="1" fontId="24" fillId="0" borderId="0" xfId="2" applyNumberFormat="1" applyFont="1" applyAlignment="1">
      <alignment horizontal="center"/>
    </xf>
    <xf numFmtId="164" fontId="8" fillId="0" borderId="0" xfId="0" applyNumberFormat="1" applyFont="1" applyAlignment="1">
      <alignment horizontal="center"/>
    </xf>
    <xf numFmtId="1" fontId="8" fillId="0" borderId="0" xfId="0" applyNumberFormat="1" applyFont="1"/>
    <xf numFmtId="0" fontId="24" fillId="3" borderId="0" xfId="0" applyFont="1" applyFill="1" applyAlignment="1">
      <alignment horizontal="center" vertical="center"/>
    </xf>
    <xf numFmtId="0" fontId="8" fillId="0" borderId="0" xfId="0" applyFont="1" applyAlignment="1">
      <alignment horizontal="center" vertical="center"/>
    </xf>
    <xf numFmtId="0" fontId="74" fillId="0" borderId="0" xfId="0" applyFont="1" applyAlignment="1">
      <alignment horizontal="center" vertical="center"/>
    </xf>
    <xf numFmtId="0" fontId="72" fillId="0" borderId="2" xfId="0" applyFont="1" applyBorder="1" applyAlignment="1">
      <alignment horizontal="center"/>
    </xf>
    <xf numFmtId="164" fontId="47" fillId="0" borderId="0" xfId="0" applyNumberFormat="1" applyFont="1" applyAlignment="1">
      <alignment horizontal="center"/>
    </xf>
    <xf numFmtId="164" fontId="5" fillId="0" borderId="0" xfId="0" applyNumberFormat="1" applyFont="1" applyAlignment="1">
      <alignment horizontal="center"/>
    </xf>
    <xf numFmtId="164" fontId="75" fillId="0" borderId="0" xfId="0" applyNumberFormat="1" applyFont="1" applyAlignment="1">
      <alignment horizontal="center"/>
    </xf>
    <xf numFmtId="0" fontId="54" fillId="0" borderId="2" xfId="0" applyFont="1" applyBorder="1" applyAlignment="1">
      <alignment horizontal="center" vertical="center"/>
    </xf>
    <xf numFmtId="0" fontId="8" fillId="0" borderId="2" xfId="0" applyFont="1" applyBorder="1" applyAlignment="1">
      <alignment horizontal="center" vertical="center"/>
    </xf>
    <xf numFmtId="0" fontId="72" fillId="0" borderId="2" xfId="0" applyFont="1" applyBorder="1" applyAlignment="1">
      <alignment horizontal="center" vertical="center"/>
    </xf>
    <xf numFmtId="1" fontId="57" fillId="0" borderId="0" xfId="0" applyNumberFormat="1" applyFont="1" applyAlignment="1">
      <alignment horizontal="center" vertical="center"/>
    </xf>
    <xf numFmtId="0" fontId="0" fillId="0" borderId="0" xfId="0" applyAlignment="1">
      <alignment horizontal="center"/>
    </xf>
    <xf numFmtId="0" fontId="9" fillId="0" borderId="0" xfId="0" applyFont="1" applyAlignment="1">
      <alignment horizontal="center"/>
    </xf>
  </cellXfs>
  <cellStyles count="3">
    <cellStyle name="Komma" xfId="2" builtinId="3"/>
    <cellStyle name="Procent" xfId="1" builtinId="5"/>
    <cellStyle name="Standaard" xfId="0" builtinId="0"/>
  </cellStyles>
  <dxfs count="0"/>
  <tableStyles count="0" defaultTableStyle="TableStyleMedium2" defaultPivotStyle="PivotStyleLight16"/>
  <colors>
    <mruColors>
      <color rgb="FF6298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Warmtebronnen warmtenetten IP2026</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28155466064819101"/>
          <c:y val="9.4450088617638997E-2"/>
          <c:w val="0.71844533935180888"/>
          <c:h val="0.5426167028085005"/>
        </c:manualLayout>
      </c:layout>
      <c:barChart>
        <c:barDir val="col"/>
        <c:grouping val="stacked"/>
        <c:varyColors val="0"/>
        <c:ser>
          <c:idx val="0"/>
          <c:order val="0"/>
          <c:tx>
            <c:v>Elektriciteit</c:v>
          </c:tx>
          <c:spPr>
            <a:solidFill>
              <a:schemeClr val="accent1"/>
            </a:solidFill>
            <a:ln>
              <a:noFill/>
            </a:ln>
            <a:effectLst/>
          </c:spPr>
          <c:invertIfNegative val="0"/>
          <c:cat>
            <c:strLit>
              <c:ptCount val="4"/>
              <c:pt idx="0">
                <c:v>2030 KM</c:v>
              </c:pt>
              <c:pt idx="1">
                <c:v>2030 EV</c:v>
              </c:pt>
              <c:pt idx="2">
                <c:v>2030 GB</c:v>
              </c:pt>
              <c:pt idx="3">
                <c:v>2030 HA</c:v>
              </c:pt>
            </c:strLit>
          </c:cat>
          <c:val>
            <c:numLit>
              <c:formatCode>General</c:formatCode>
              <c:ptCount val="4"/>
              <c:pt idx="0">
                <c:v>3.2777777777777777</c:v>
              </c:pt>
              <c:pt idx="1">
                <c:v>5.0249999999999995</c:v>
              </c:pt>
              <c:pt idx="2">
                <c:v>2.4250000000000003</c:v>
              </c:pt>
              <c:pt idx="3">
                <c:v>1.911111111111111</c:v>
              </c:pt>
            </c:numLit>
          </c:val>
          <c:extLst>
            <c:ext xmlns:c16="http://schemas.microsoft.com/office/drawing/2014/chart" uri="{C3380CC4-5D6E-409C-BE32-E72D297353CC}">
              <c16:uniqueId val="{00000000-70BB-1D4B-A4CB-B697E80D993D}"/>
            </c:ext>
          </c:extLst>
        </c:ser>
        <c:ser>
          <c:idx val="1"/>
          <c:order val="1"/>
          <c:tx>
            <c:v>Omgevingswarmte</c:v>
          </c:tx>
          <c:spPr>
            <a:solidFill>
              <a:schemeClr val="accent2"/>
            </a:solidFill>
            <a:ln>
              <a:noFill/>
            </a:ln>
            <a:effectLst/>
          </c:spPr>
          <c:invertIfNegative val="0"/>
          <c:cat>
            <c:strLit>
              <c:ptCount val="4"/>
              <c:pt idx="0">
                <c:v>2030 KM</c:v>
              </c:pt>
              <c:pt idx="1">
                <c:v>2030 EV</c:v>
              </c:pt>
              <c:pt idx="2">
                <c:v>2030 GB</c:v>
              </c:pt>
              <c:pt idx="3">
                <c:v>2030 HA</c:v>
              </c:pt>
            </c:strLit>
          </c:cat>
          <c:val>
            <c:numLit>
              <c:formatCode>General</c:formatCode>
              <c:ptCount val="4"/>
              <c:pt idx="0">
                <c:v>3.6944444444444446</c:v>
              </c:pt>
              <c:pt idx="1">
                <c:v>6.6000000000000005</c:v>
              </c:pt>
              <c:pt idx="2">
                <c:v>2.5611111111111113</c:v>
              </c:pt>
              <c:pt idx="3">
                <c:v>1.3444444444444443</c:v>
              </c:pt>
            </c:numLit>
          </c:val>
          <c:extLst>
            <c:ext xmlns:c16="http://schemas.microsoft.com/office/drawing/2014/chart" uri="{C3380CC4-5D6E-409C-BE32-E72D297353CC}">
              <c16:uniqueId val="{00000001-70BB-1D4B-A4CB-B697E80D993D}"/>
            </c:ext>
          </c:extLst>
        </c:ser>
        <c:ser>
          <c:idx val="2"/>
          <c:order val="2"/>
          <c:tx>
            <c:v>Zonthermie</c:v>
          </c:tx>
          <c:spPr>
            <a:solidFill>
              <a:srgbClr val="5B9BD5"/>
            </a:solidFill>
            <a:ln>
              <a:noFill/>
            </a:ln>
            <a:effectLst/>
          </c:spPr>
          <c:invertIfNegative val="0"/>
          <c:cat>
            <c:strLit>
              <c:ptCount val="4"/>
              <c:pt idx="0">
                <c:v>2030 KM</c:v>
              </c:pt>
              <c:pt idx="1">
                <c:v>2030 EV</c:v>
              </c:pt>
              <c:pt idx="2">
                <c:v>2030 GB</c:v>
              </c:pt>
              <c:pt idx="3">
                <c:v>2030 HA</c:v>
              </c:pt>
            </c:strLit>
          </c:cat>
          <c:val>
            <c:numLit>
              <c:formatCode>General</c:formatCode>
              <c:ptCount val="4"/>
              <c:pt idx="0">
                <c:v>0</c:v>
              </c:pt>
              <c:pt idx="1">
                <c:v>0</c:v>
              </c:pt>
              <c:pt idx="2">
                <c:v>0</c:v>
              </c:pt>
              <c:pt idx="3">
                <c:v>0</c:v>
              </c:pt>
            </c:numLit>
          </c:val>
          <c:extLst>
            <c:ext xmlns:c16="http://schemas.microsoft.com/office/drawing/2014/chart" uri="{C3380CC4-5D6E-409C-BE32-E72D297353CC}">
              <c16:uniqueId val="{00000002-70BB-1D4B-A4CB-B697E80D993D}"/>
            </c:ext>
          </c:extLst>
        </c:ser>
        <c:ser>
          <c:idx val="3"/>
          <c:order val="3"/>
          <c:tx>
            <c:v>Geothermie</c:v>
          </c:tx>
          <c:spPr>
            <a:solidFill>
              <a:sysClr val="window" lastClr="FFFFFF">
                <a:lumMod val="75000"/>
              </a:sysClr>
            </a:solidFill>
            <a:ln>
              <a:noFill/>
            </a:ln>
            <a:effectLst/>
          </c:spPr>
          <c:invertIfNegative val="0"/>
          <c:cat>
            <c:strLit>
              <c:ptCount val="4"/>
              <c:pt idx="0">
                <c:v>2030 KM</c:v>
              </c:pt>
              <c:pt idx="1">
                <c:v>2030 EV</c:v>
              </c:pt>
              <c:pt idx="2">
                <c:v>2030 GB</c:v>
              </c:pt>
              <c:pt idx="3">
                <c:v>2030 HA</c:v>
              </c:pt>
            </c:strLit>
          </c:cat>
          <c:val>
            <c:numLit>
              <c:formatCode>General</c:formatCode>
              <c:ptCount val="4"/>
              <c:pt idx="0">
                <c:v>1.9916666666666667</c:v>
              </c:pt>
              <c:pt idx="1">
                <c:v>1.8777777777777778</c:v>
              </c:pt>
              <c:pt idx="2">
                <c:v>1.0416666666666667</c:v>
              </c:pt>
              <c:pt idx="3">
                <c:v>3.1277777777777778</c:v>
              </c:pt>
            </c:numLit>
          </c:val>
          <c:extLst>
            <c:ext xmlns:c16="http://schemas.microsoft.com/office/drawing/2014/chart" uri="{C3380CC4-5D6E-409C-BE32-E72D297353CC}">
              <c16:uniqueId val="{00000003-70BB-1D4B-A4CB-B697E80D993D}"/>
            </c:ext>
          </c:extLst>
        </c:ser>
        <c:ser>
          <c:idx val="4"/>
          <c:order val="4"/>
          <c:tx>
            <c:v>Restwarmte</c:v>
          </c:tx>
          <c:spPr>
            <a:solidFill>
              <a:srgbClr val="FFC000"/>
            </a:solidFill>
            <a:ln>
              <a:noFill/>
            </a:ln>
            <a:effectLst/>
          </c:spPr>
          <c:invertIfNegative val="0"/>
          <c:cat>
            <c:strLit>
              <c:ptCount val="4"/>
              <c:pt idx="0">
                <c:v>2030 KM</c:v>
              </c:pt>
              <c:pt idx="1">
                <c:v>2030 EV</c:v>
              </c:pt>
              <c:pt idx="2">
                <c:v>2030 GB</c:v>
              </c:pt>
              <c:pt idx="3">
                <c:v>2030 HA</c:v>
              </c:pt>
            </c:strLit>
          </c:cat>
          <c:val>
            <c:numLit>
              <c:formatCode>General</c:formatCode>
              <c:ptCount val="4"/>
              <c:pt idx="0">
                <c:v>1.1111111111111112</c:v>
              </c:pt>
              <c:pt idx="1">
                <c:v>2.7777777777777777</c:v>
              </c:pt>
              <c:pt idx="2">
                <c:v>2.7777777777777777</c:v>
              </c:pt>
              <c:pt idx="3">
                <c:v>1.9444444444444444</c:v>
              </c:pt>
            </c:numLit>
          </c:val>
          <c:extLst>
            <c:ext xmlns:c16="http://schemas.microsoft.com/office/drawing/2014/chart" uri="{C3380CC4-5D6E-409C-BE32-E72D297353CC}">
              <c16:uniqueId val="{00000004-70BB-1D4B-A4CB-B697E80D993D}"/>
            </c:ext>
          </c:extLst>
        </c:ser>
        <c:ser>
          <c:idx val="5"/>
          <c:order val="5"/>
          <c:tx>
            <c:v>Niet-biogeen afval</c:v>
          </c:tx>
          <c:spPr>
            <a:solidFill>
              <a:srgbClr val="70AD47"/>
            </a:solidFill>
            <a:ln>
              <a:noFill/>
            </a:ln>
            <a:effectLst/>
          </c:spPr>
          <c:invertIfNegative val="0"/>
          <c:cat>
            <c:strLit>
              <c:ptCount val="4"/>
              <c:pt idx="0">
                <c:v>2030 KM</c:v>
              </c:pt>
              <c:pt idx="1">
                <c:v>2030 EV</c:v>
              </c:pt>
              <c:pt idx="2">
                <c:v>2030 GB</c:v>
              </c:pt>
              <c:pt idx="3">
                <c:v>2030 HA</c:v>
              </c:pt>
            </c:strLit>
          </c:cat>
          <c:val>
            <c:numLit>
              <c:formatCode>General</c:formatCode>
              <c:ptCount val="4"/>
              <c:pt idx="0">
                <c:v>0</c:v>
              </c:pt>
              <c:pt idx="1">
                <c:v>0</c:v>
              </c:pt>
              <c:pt idx="2">
                <c:v>0</c:v>
              </c:pt>
              <c:pt idx="3">
                <c:v>0</c:v>
              </c:pt>
            </c:numLit>
          </c:val>
          <c:extLst>
            <c:ext xmlns:c16="http://schemas.microsoft.com/office/drawing/2014/chart" uri="{C3380CC4-5D6E-409C-BE32-E72D297353CC}">
              <c16:uniqueId val="{00000005-70BB-1D4B-A4CB-B697E80D993D}"/>
            </c:ext>
          </c:extLst>
        </c:ser>
        <c:ser>
          <c:idx val="6"/>
          <c:order val="6"/>
          <c:tx>
            <c:v>Biomassaproducten</c:v>
          </c:tx>
          <c:spPr>
            <a:solidFill>
              <a:srgbClr val="00B050"/>
            </a:solidFill>
            <a:ln>
              <a:noFill/>
            </a:ln>
            <a:effectLst/>
          </c:spPr>
          <c:invertIfNegative val="0"/>
          <c:cat>
            <c:strLit>
              <c:ptCount val="4"/>
              <c:pt idx="0">
                <c:v>2030 KM</c:v>
              </c:pt>
              <c:pt idx="1">
                <c:v>2030 EV</c:v>
              </c:pt>
              <c:pt idx="2">
                <c:v>2030 GB</c:v>
              </c:pt>
              <c:pt idx="3">
                <c:v>2030 HA</c:v>
              </c:pt>
            </c:strLit>
          </c:cat>
          <c:val>
            <c:numLit>
              <c:formatCode>General</c:formatCode>
              <c:ptCount val="4"/>
              <c:pt idx="0">
                <c:v>6.405555555555555</c:v>
              </c:pt>
              <c:pt idx="1">
                <c:v>4.5166666666666666</c:v>
              </c:pt>
              <c:pt idx="2">
                <c:v>5.9194444444444443</c:v>
              </c:pt>
              <c:pt idx="3">
                <c:v>4.4333333333333336</c:v>
              </c:pt>
            </c:numLit>
          </c:val>
          <c:extLst>
            <c:ext xmlns:c16="http://schemas.microsoft.com/office/drawing/2014/chart" uri="{C3380CC4-5D6E-409C-BE32-E72D297353CC}">
              <c16:uniqueId val="{00000006-70BB-1D4B-A4CB-B697E80D993D}"/>
            </c:ext>
          </c:extLst>
        </c:ser>
        <c:ser>
          <c:idx val="7"/>
          <c:order val="7"/>
          <c:tx>
            <c:v>Methaan</c:v>
          </c:tx>
          <c:spPr>
            <a:solidFill>
              <a:srgbClr val="FFFF00"/>
            </a:solidFill>
            <a:ln>
              <a:noFill/>
            </a:ln>
            <a:effectLst/>
          </c:spPr>
          <c:invertIfNegative val="0"/>
          <c:cat>
            <c:strLit>
              <c:ptCount val="4"/>
              <c:pt idx="0">
                <c:v>2030 KM</c:v>
              </c:pt>
              <c:pt idx="1">
                <c:v>2030 EV</c:v>
              </c:pt>
              <c:pt idx="2">
                <c:v>2030 GB</c:v>
              </c:pt>
              <c:pt idx="3">
                <c:v>2030 HA</c:v>
              </c:pt>
            </c:strLit>
          </c:cat>
          <c:val>
            <c:numLit>
              <c:formatCode>General</c:formatCode>
              <c:ptCount val="4"/>
              <c:pt idx="0">
                <c:v>5.2777777777777777</c:v>
              </c:pt>
              <c:pt idx="1">
                <c:v>5.708333333333333</c:v>
              </c:pt>
              <c:pt idx="2">
                <c:v>3.8638888888888889</c:v>
              </c:pt>
              <c:pt idx="3">
                <c:v>5.6916666666666664</c:v>
              </c:pt>
            </c:numLit>
          </c:val>
          <c:extLst>
            <c:ext xmlns:c16="http://schemas.microsoft.com/office/drawing/2014/chart" uri="{C3380CC4-5D6E-409C-BE32-E72D297353CC}">
              <c16:uniqueId val="{00000007-70BB-1D4B-A4CB-B697E80D993D}"/>
            </c:ext>
          </c:extLst>
        </c:ser>
        <c:ser>
          <c:idx val="8"/>
          <c:order val="8"/>
          <c:tx>
            <c:v>Waterstof</c:v>
          </c:tx>
          <c:spPr>
            <a:solidFill>
              <a:srgbClr val="00B0F0"/>
            </a:solidFill>
            <a:ln>
              <a:noFill/>
            </a:ln>
            <a:effectLst/>
          </c:spPr>
          <c:invertIfNegative val="0"/>
          <c:cat>
            <c:strLit>
              <c:ptCount val="4"/>
              <c:pt idx="0">
                <c:v>2030 KM</c:v>
              </c:pt>
              <c:pt idx="1">
                <c:v>2030 EV</c:v>
              </c:pt>
              <c:pt idx="2">
                <c:v>2030 GB</c:v>
              </c:pt>
              <c:pt idx="3">
                <c:v>2030 HA</c:v>
              </c:pt>
            </c:strLit>
          </c:cat>
          <c:val>
            <c:numLit>
              <c:formatCode>General</c:formatCode>
              <c:ptCount val="4"/>
              <c:pt idx="0">
                <c:v>0</c:v>
              </c:pt>
              <c:pt idx="1">
                <c:v>0</c:v>
              </c:pt>
              <c:pt idx="2">
                <c:v>0</c:v>
              </c:pt>
              <c:pt idx="3">
                <c:v>1.0333333333333334</c:v>
              </c:pt>
            </c:numLit>
          </c:val>
          <c:extLst>
            <c:ext xmlns:c16="http://schemas.microsoft.com/office/drawing/2014/chart" uri="{C3380CC4-5D6E-409C-BE32-E72D297353CC}">
              <c16:uniqueId val="{00000008-70BB-1D4B-A4CB-B697E80D993D}"/>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Warmtevraag warmtenetten II3050v3</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28155466064819101"/>
          <c:y val="0.12051613756213754"/>
          <c:w val="0.71844533935180888"/>
          <c:h val="0.43974193121893124"/>
        </c:manualLayout>
      </c:layout>
      <c:barChart>
        <c:barDir val="col"/>
        <c:grouping val="stacked"/>
        <c:varyColors val="0"/>
        <c:ser>
          <c:idx val="0"/>
          <c:order val="0"/>
          <c:tx>
            <c:v>Gebouwde omgeving</c:v>
          </c:tx>
          <c:spPr>
            <a:solidFill>
              <a:schemeClr val="accent1"/>
            </a:solidFill>
            <a:ln>
              <a:noFill/>
            </a:ln>
            <a:effectLst/>
          </c:spPr>
          <c:invertIfNegative val="0"/>
          <c:cat>
            <c:strLit>
              <c:ptCount val="4"/>
              <c:pt idx="0">
                <c:v>2050 KM</c:v>
              </c:pt>
              <c:pt idx="1">
                <c:v>2050 EV</c:v>
              </c:pt>
              <c:pt idx="2">
                <c:v>2050 GB</c:v>
              </c:pt>
              <c:pt idx="3">
                <c:v>2050 HA</c:v>
              </c:pt>
            </c:strLit>
          </c:cat>
          <c:val>
            <c:numLit>
              <c:formatCode>General</c:formatCode>
              <c:ptCount val="4"/>
              <c:pt idx="0">
                <c:v>30.730555555555558</c:v>
              </c:pt>
              <c:pt idx="1">
                <c:v>41.586111111111116</c:v>
              </c:pt>
              <c:pt idx="2">
                <c:v>21.455555555555556</c:v>
              </c:pt>
              <c:pt idx="3">
                <c:v>14.680555555555555</c:v>
              </c:pt>
            </c:numLit>
          </c:val>
          <c:extLst>
            <c:ext xmlns:c16="http://schemas.microsoft.com/office/drawing/2014/chart" uri="{C3380CC4-5D6E-409C-BE32-E72D297353CC}">
              <c16:uniqueId val="{00000000-2EA1-7443-ABCD-118ABCB4B4BB}"/>
            </c:ext>
          </c:extLst>
        </c:ser>
        <c:ser>
          <c:idx val="1"/>
          <c:order val="1"/>
          <c:tx>
            <c:v>Landbouw</c:v>
          </c:tx>
          <c:spPr>
            <a:solidFill>
              <a:schemeClr val="accent2"/>
            </a:solidFill>
            <a:ln>
              <a:noFill/>
            </a:ln>
            <a:effectLst/>
          </c:spPr>
          <c:invertIfNegative val="0"/>
          <c:cat>
            <c:strLit>
              <c:ptCount val="4"/>
              <c:pt idx="0">
                <c:v>2050 KM</c:v>
              </c:pt>
              <c:pt idx="1">
                <c:v>2050 EV</c:v>
              </c:pt>
              <c:pt idx="2">
                <c:v>2050 GB</c:v>
              </c:pt>
              <c:pt idx="3">
                <c:v>2050 HA</c:v>
              </c:pt>
            </c:strLit>
          </c:cat>
          <c:val>
            <c:numLit>
              <c:formatCode>General</c:formatCode>
              <c:ptCount val="4"/>
              <c:pt idx="0">
                <c:v>5.6194444444444445</c:v>
              </c:pt>
              <c:pt idx="1">
                <c:v>5.8055555555555554</c:v>
              </c:pt>
              <c:pt idx="2">
                <c:v>3.8194444444444442</c:v>
              </c:pt>
              <c:pt idx="3">
                <c:v>4.1833333333333336</c:v>
              </c:pt>
            </c:numLit>
          </c:val>
          <c:extLst>
            <c:ext xmlns:c16="http://schemas.microsoft.com/office/drawing/2014/chart" uri="{C3380CC4-5D6E-409C-BE32-E72D297353CC}">
              <c16:uniqueId val="{00000001-2EA1-7443-ABCD-118ABCB4B4BB}"/>
            </c:ext>
          </c:extLst>
        </c:ser>
        <c:ser>
          <c:idx val="2"/>
          <c:order val="2"/>
          <c:tx>
            <c:v>Direct Air Capture</c:v>
          </c:tx>
          <c:spPr>
            <a:solidFill>
              <a:schemeClr val="accent3"/>
            </a:solidFill>
            <a:ln>
              <a:noFill/>
            </a:ln>
            <a:effectLst/>
          </c:spPr>
          <c:invertIfNegative val="0"/>
          <c:cat>
            <c:strLit>
              <c:ptCount val="4"/>
              <c:pt idx="0">
                <c:v>2050 KM</c:v>
              </c:pt>
              <c:pt idx="1">
                <c:v>2050 EV</c:v>
              </c:pt>
              <c:pt idx="2">
                <c:v>2050 GB</c:v>
              </c:pt>
              <c:pt idx="3">
                <c:v>2050 HA</c:v>
              </c:pt>
            </c:strLit>
          </c:cat>
          <c:val>
            <c:numLit>
              <c:formatCode>General</c:formatCode>
              <c:ptCount val="4"/>
              <c:pt idx="0">
                <c:v>0</c:v>
              </c:pt>
              <c:pt idx="1">
                <c:v>7.333333333333333</c:v>
              </c:pt>
              <c:pt idx="2">
                <c:v>0</c:v>
              </c:pt>
              <c:pt idx="3">
                <c:v>0</c:v>
              </c:pt>
            </c:numLit>
          </c:val>
          <c:extLst>
            <c:ext xmlns:c16="http://schemas.microsoft.com/office/drawing/2014/chart" uri="{C3380CC4-5D6E-409C-BE32-E72D297353CC}">
              <c16:uniqueId val="{00000002-2EA1-7443-ABCD-118ABCB4B4BB}"/>
            </c:ext>
          </c:extLst>
        </c:ser>
        <c:ser>
          <c:idx val="3"/>
          <c:order val="3"/>
          <c:tx>
            <c:v>Verliezen</c:v>
          </c:tx>
          <c:spPr>
            <a:solidFill>
              <a:schemeClr val="accent4"/>
            </a:solidFill>
            <a:ln>
              <a:noFill/>
            </a:ln>
            <a:effectLst/>
          </c:spPr>
          <c:invertIfNegative val="0"/>
          <c:cat>
            <c:strLit>
              <c:ptCount val="4"/>
              <c:pt idx="0">
                <c:v>2050 KM</c:v>
              </c:pt>
              <c:pt idx="1">
                <c:v>2050 EV</c:v>
              </c:pt>
              <c:pt idx="2">
                <c:v>2050 GB</c:v>
              </c:pt>
              <c:pt idx="3">
                <c:v>2050 HA</c:v>
              </c:pt>
            </c:strLit>
          </c:cat>
          <c:val>
            <c:numLit>
              <c:formatCode>General</c:formatCode>
              <c:ptCount val="4"/>
              <c:pt idx="0">
                <c:v>8.6113888888888894</c:v>
              </c:pt>
              <c:pt idx="1">
                <c:v>9.4861111111111107</c:v>
              </c:pt>
              <c:pt idx="2">
                <c:v>5.6055555555555552</c:v>
              </c:pt>
              <c:pt idx="3">
                <c:v>3.7333333333333329</c:v>
              </c:pt>
            </c:numLit>
          </c:val>
          <c:extLst>
            <c:ext xmlns:c16="http://schemas.microsoft.com/office/drawing/2014/chart" uri="{C3380CC4-5D6E-409C-BE32-E72D297353CC}">
              <c16:uniqueId val="{00000003-2EA1-7443-ABCD-118ABCB4B4BB}"/>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7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Warmtevraag warmtenetten KEV2024</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31251376764862965"/>
          <c:y val="0.12051613756213754"/>
          <c:w val="0.6874862323513703"/>
          <c:h val="0.50672757378705879"/>
        </c:manualLayout>
      </c:layout>
      <c:barChart>
        <c:barDir val="col"/>
        <c:grouping val="stacked"/>
        <c:varyColors val="0"/>
        <c:ser>
          <c:idx val="0"/>
          <c:order val="0"/>
          <c:tx>
            <c:v>Gebouwde omgeving</c:v>
          </c:tx>
          <c:spPr>
            <a:solidFill>
              <a:schemeClr val="accent1"/>
            </a:solidFill>
            <a:ln>
              <a:noFill/>
            </a:ln>
            <a:effectLst/>
          </c:spPr>
          <c:invertIfNegative val="0"/>
          <c:cat>
            <c:strLit>
              <c:ptCount val="1"/>
              <c:pt idx="0">
                <c:v>KEV 2030</c:v>
              </c:pt>
            </c:strLit>
          </c:cat>
          <c:val>
            <c:numLit>
              <c:formatCode>General</c:formatCode>
              <c:ptCount val="1"/>
              <c:pt idx="0">
                <c:v>8.68888888888889</c:v>
              </c:pt>
            </c:numLit>
          </c:val>
          <c:extLst>
            <c:ext xmlns:c16="http://schemas.microsoft.com/office/drawing/2014/chart" uri="{C3380CC4-5D6E-409C-BE32-E72D297353CC}">
              <c16:uniqueId val="{00000000-71E2-044D-9AAB-FB4DFC539337}"/>
            </c:ext>
          </c:extLst>
        </c:ser>
        <c:ser>
          <c:idx val="1"/>
          <c:order val="1"/>
          <c:tx>
            <c:v>Landbouw</c:v>
          </c:tx>
          <c:spPr>
            <a:solidFill>
              <a:schemeClr val="accent2"/>
            </a:solidFill>
            <a:ln>
              <a:noFill/>
            </a:ln>
            <a:effectLst/>
          </c:spPr>
          <c:invertIfNegative val="0"/>
          <c:cat>
            <c:strLit>
              <c:ptCount val="1"/>
              <c:pt idx="0">
                <c:v>KEV 2030</c:v>
              </c:pt>
            </c:strLit>
          </c:cat>
          <c:val>
            <c:numLit>
              <c:formatCode>General</c:formatCode>
              <c:ptCount val="1"/>
              <c:pt idx="0">
                <c:v>1.9694444444444443</c:v>
              </c:pt>
            </c:numLit>
          </c:val>
          <c:extLst>
            <c:ext xmlns:c16="http://schemas.microsoft.com/office/drawing/2014/chart" uri="{C3380CC4-5D6E-409C-BE32-E72D297353CC}">
              <c16:uniqueId val="{00000001-71E2-044D-9AAB-FB4DFC539337}"/>
            </c:ext>
          </c:extLst>
        </c:ser>
        <c:ser>
          <c:idx val="2"/>
          <c:order val="2"/>
          <c:tx>
            <c:v>Verliezen</c:v>
          </c:tx>
          <c:spPr>
            <a:solidFill>
              <a:schemeClr val="accent3"/>
            </a:solidFill>
            <a:ln>
              <a:noFill/>
            </a:ln>
            <a:effectLst/>
          </c:spPr>
          <c:invertIfNegative val="0"/>
          <c:cat>
            <c:strLit>
              <c:ptCount val="1"/>
              <c:pt idx="0">
                <c:v>KEV 2030</c:v>
              </c:pt>
            </c:strLit>
          </c:cat>
          <c:val>
            <c:numLit>
              <c:formatCode>General</c:formatCode>
              <c:ptCount val="1"/>
              <c:pt idx="0">
                <c:v>14.705555555555556</c:v>
              </c:pt>
            </c:numLit>
          </c:val>
          <c:extLst>
            <c:ext xmlns:c16="http://schemas.microsoft.com/office/drawing/2014/chart" uri="{C3380CC4-5D6E-409C-BE32-E72D297353CC}">
              <c16:uniqueId val="{00000002-71E2-044D-9AAB-FB4DFC539337}"/>
            </c:ext>
          </c:extLst>
        </c:ser>
        <c:ser>
          <c:idx val="3"/>
          <c:order val="3"/>
          <c:tx>
            <c:v>Energie</c:v>
          </c:tx>
          <c:spPr>
            <a:solidFill>
              <a:schemeClr val="accent4"/>
            </a:solidFill>
            <a:ln>
              <a:noFill/>
            </a:ln>
            <a:effectLst/>
          </c:spPr>
          <c:invertIfNegative val="0"/>
          <c:cat>
            <c:strLit>
              <c:ptCount val="1"/>
              <c:pt idx="0">
                <c:v>KEV 2030</c:v>
              </c:pt>
            </c:strLit>
          </c:cat>
          <c:val>
            <c:numLit>
              <c:formatCode>General</c:formatCode>
              <c:ptCount val="1"/>
              <c:pt idx="0">
                <c:v>9.5805555555555557</c:v>
              </c:pt>
            </c:numLit>
          </c:val>
          <c:extLst>
            <c:ext xmlns:c16="http://schemas.microsoft.com/office/drawing/2014/chart" uri="{C3380CC4-5D6E-409C-BE32-E72D297353CC}">
              <c16:uniqueId val="{00000003-71E2-044D-9AAB-FB4DFC539337}"/>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Warmtevraag warmtenetten IP2026</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30125587548948562"/>
          <c:y val="0.12051613756213754"/>
          <c:w val="0.69874412451051438"/>
          <c:h val="0.50672757378705879"/>
        </c:manualLayout>
      </c:layout>
      <c:barChart>
        <c:barDir val="col"/>
        <c:grouping val="stacked"/>
        <c:varyColors val="0"/>
        <c:ser>
          <c:idx val="0"/>
          <c:order val="0"/>
          <c:tx>
            <c:v>Gebouwde omgeving</c:v>
          </c:tx>
          <c:spPr>
            <a:solidFill>
              <a:schemeClr val="accent1"/>
            </a:solidFill>
            <a:ln>
              <a:noFill/>
            </a:ln>
            <a:effectLst/>
          </c:spPr>
          <c:invertIfNegative val="0"/>
          <c:cat>
            <c:strLit>
              <c:ptCount val="4"/>
              <c:pt idx="0">
                <c:v>2030 KM</c:v>
              </c:pt>
              <c:pt idx="1">
                <c:v>2030 EV</c:v>
              </c:pt>
              <c:pt idx="2">
                <c:v>2030 GB</c:v>
              </c:pt>
              <c:pt idx="3">
                <c:v>2030 HA</c:v>
              </c:pt>
            </c:strLit>
          </c:cat>
          <c:val>
            <c:numLit>
              <c:formatCode>General</c:formatCode>
              <c:ptCount val="4"/>
              <c:pt idx="0">
                <c:v>14.397222222222222</c:v>
              </c:pt>
              <c:pt idx="1">
                <c:v>18.68611111111111</c:v>
              </c:pt>
              <c:pt idx="2">
                <c:v>12.547222222222222</c:v>
              </c:pt>
              <c:pt idx="3">
                <c:v>12.541666666666668</c:v>
              </c:pt>
            </c:numLit>
          </c:val>
          <c:extLst>
            <c:ext xmlns:c16="http://schemas.microsoft.com/office/drawing/2014/chart" uri="{C3380CC4-5D6E-409C-BE32-E72D297353CC}">
              <c16:uniqueId val="{00000000-4157-8445-B821-683F72F2E04F}"/>
            </c:ext>
          </c:extLst>
        </c:ser>
        <c:ser>
          <c:idx val="1"/>
          <c:order val="1"/>
          <c:tx>
            <c:v>Landbouw</c:v>
          </c:tx>
          <c:spPr>
            <a:solidFill>
              <a:schemeClr val="accent2"/>
            </a:solidFill>
            <a:ln>
              <a:noFill/>
            </a:ln>
            <a:effectLst/>
          </c:spPr>
          <c:invertIfNegative val="0"/>
          <c:cat>
            <c:strLit>
              <c:ptCount val="4"/>
              <c:pt idx="0">
                <c:v>2030 KM</c:v>
              </c:pt>
              <c:pt idx="1">
                <c:v>2030 EV</c:v>
              </c:pt>
              <c:pt idx="2">
                <c:v>2030 GB</c:v>
              </c:pt>
              <c:pt idx="3">
                <c:v>2030 HA</c:v>
              </c:pt>
            </c:strLit>
          </c:cat>
          <c:val>
            <c:numLit>
              <c:formatCode>General</c:formatCode>
              <c:ptCount val="4"/>
              <c:pt idx="0">
                <c:v>3.4861111111111112</c:v>
              </c:pt>
              <c:pt idx="1">
                <c:v>3.3138888888888887</c:v>
              </c:pt>
              <c:pt idx="2">
                <c:v>2.4444444444444446</c:v>
              </c:pt>
              <c:pt idx="3">
                <c:v>2.7833333333333332</c:v>
              </c:pt>
            </c:numLit>
          </c:val>
          <c:extLst>
            <c:ext xmlns:c16="http://schemas.microsoft.com/office/drawing/2014/chart" uri="{C3380CC4-5D6E-409C-BE32-E72D297353CC}">
              <c16:uniqueId val="{00000001-4157-8445-B821-683F72F2E04F}"/>
            </c:ext>
          </c:extLst>
        </c:ser>
        <c:ser>
          <c:idx val="2"/>
          <c:order val="2"/>
          <c:tx>
            <c:v>Verliezen</c:v>
          </c:tx>
          <c:spPr>
            <a:solidFill>
              <a:schemeClr val="accent3"/>
            </a:solidFill>
            <a:ln>
              <a:noFill/>
            </a:ln>
            <a:effectLst/>
          </c:spPr>
          <c:invertIfNegative val="0"/>
          <c:cat>
            <c:strLit>
              <c:ptCount val="4"/>
              <c:pt idx="0">
                <c:v>2030 KM</c:v>
              </c:pt>
              <c:pt idx="1">
                <c:v>2030 EV</c:v>
              </c:pt>
              <c:pt idx="2">
                <c:v>2030 GB</c:v>
              </c:pt>
              <c:pt idx="3">
                <c:v>2030 HA</c:v>
              </c:pt>
            </c:strLit>
          </c:cat>
          <c:val>
            <c:numLit>
              <c:formatCode>General</c:formatCode>
              <c:ptCount val="4"/>
              <c:pt idx="0">
                <c:v>3.8694444444444445</c:v>
              </c:pt>
              <c:pt idx="1">
                <c:v>4.5027777777777782</c:v>
              </c:pt>
              <c:pt idx="2">
                <c:v>3.5972222222222219</c:v>
              </c:pt>
              <c:pt idx="3">
                <c:v>4.1611111111111114</c:v>
              </c:pt>
            </c:numLit>
          </c:val>
          <c:extLst>
            <c:ext xmlns:c16="http://schemas.microsoft.com/office/drawing/2014/chart" uri="{C3380CC4-5D6E-409C-BE32-E72D297353CC}">
              <c16:uniqueId val="{00000002-4157-8445-B821-683F72F2E04F}"/>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Warmtebronnen warmtenetten II3050v2</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28155466064819101"/>
          <c:y val="5.7928332400852107E-2"/>
          <c:w val="0.71844533935180888"/>
          <c:h val="0.57690669510867532"/>
        </c:manualLayout>
      </c:layout>
      <c:barChart>
        <c:barDir val="col"/>
        <c:grouping val="stacked"/>
        <c:varyColors val="0"/>
        <c:ser>
          <c:idx val="0"/>
          <c:order val="0"/>
          <c:tx>
            <c:v>elektriciteit</c:v>
          </c:tx>
          <c:spPr>
            <a:solidFill>
              <a:schemeClr val="accent1"/>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11.3</c:v>
              </c:pt>
              <c:pt idx="1">
                <c:v>19.399999999999999</c:v>
              </c:pt>
              <c:pt idx="2">
                <c:v>10.5</c:v>
              </c:pt>
              <c:pt idx="3">
                <c:v>5.5</c:v>
              </c:pt>
            </c:numLit>
          </c:val>
          <c:extLst>
            <c:ext xmlns:c16="http://schemas.microsoft.com/office/drawing/2014/chart" uri="{C3380CC4-5D6E-409C-BE32-E72D297353CC}">
              <c16:uniqueId val="{00000000-CBE6-2E49-8593-A58338B7D131}"/>
            </c:ext>
          </c:extLst>
        </c:ser>
        <c:ser>
          <c:idx val="1"/>
          <c:order val="1"/>
          <c:tx>
            <c:v>omgevingswarmte</c:v>
          </c:tx>
          <c:spPr>
            <a:solidFill>
              <a:schemeClr val="accent2"/>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5.6</c:v>
              </c:pt>
              <c:pt idx="1">
                <c:v>2.7</c:v>
              </c:pt>
              <c:pt idx="2">
                <c:v>0.9</c:v>
              </c:pt>
              <c:pt idx="3">
                <c:v>2.5</c:v>
              </c:pt>
            </c:numLit>
          </c:val>
          <c:extLst>
            <c:ext xmlns:c16="http://schemas.microsoft.com/office/drawing/2014/chart" uri="{C3380CC4-5D6E-409C-BE32-E72D297353CC}">
              <c16:uniqueId val="{00000001-CBE6-2E49-8593-A58338B7D131}"/>
            </c:ext>
          </c:extLst>
        </c:ser>
        <c:ser>
          <c:idx val="2"/>
          <c:order val="2"/>
          <c:tx>
            <c:v>Zon &amp; aquathermie</c:v>
          </c:tx>
          <c:spPr>
            <a:solidFill>
              <a:srgbClr val="5B9BD5"/>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8.6999999999999993</c:v>
              </c:pt>
              <c:pt idx="1">
                <c:v>3.6</c:v>
              </c:pt>
              <c:pt idx="2">
                <c:v>0</c:v>
              </c:pt>
              <c:pt idx="3">
                <c:v>0</c:v>
              </c:pt>
            </c:numLit>
          </c:val>
          <c:extLst>
            <c:ext xmlns:c16="http://schemas.microsoft.com/office/drawing/2014/chart" uri="{C3380CC4-5D6E-409C-BE32-E72D297353CC}">
              <c16:uniqueId val="{00000002-CBE6-2E49-8593-A58338B7D131}"/>
            </c:ext>
          </c:extLst>
        </c:ser>
        <c:ser>
          <c:idx val="3"/>
          <c:order val="3"/>
          <c:tx>
            <c:v>geothermie</c:v>
          </c:tx>
          <c:spPr>
            <a:solidFill>
              <a:sysClr val="window" lastClr="FFFFFF">
                <a:lumMod val="75000"/>
              </a:sysClr>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6</c:v>
              </c:pt>
              <c:pt idx="1">
                <c:v>13.8</c:v>
              </c:pt>
              <c:pt idx="2">
                <c:v>8.6999999999999993</c:v>
              </c:pt>
              <c:pt idx="3">
                <c:v>6.6</c:v>
              </c:pt>
            </c:numLit>
          </c:val>
          <c:extLst>
            <c:ext xmlns:c16="http://schemas.microsoft.com/office/drawing/2014/chart" uri="{C3380CC4-5D6E-409C-BE32-E72D297353CC}">
              <c16:uniqueId val="{00000003-CBE6-2E49-8593-A58338B7D131}"/>
            </c:ext>
          </c:extLst>
        </c:ser>
        <c:ser>
          <c:idx val="4"/>
          <c:order val="4"/>
          <c:tx>
            <c:v>restwarmte</c:v>
          </c:tx>
          <c:spPr>
            <a:solidFill>
              <a:srgbClr val="FFC000"/>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11.1</c:v>
              </c:pt>
              <c:pt idx="1">
                <c:v>5.6</c:v>
              </c:pt>
              <c:pt idx="2">
                <c:v>5.7</c:v>
              </c:pt>
              <c:pt idx="3">
                <c:v>0</c:v>
              </c:pt>
            </c:numLit>
          </c:val>
          <c:extLst>
            <c:ext xmlns:c16="http://schemas.microsoft.com/office/drawing/2014/chart" uri="{C3380CC4-5D6E-409C-BE32-E72D297353CC}">
              <c16:uniqueId val="{00000004-CBE6-2E49-8593-A58338B7D131}"/>
            </c:ext>
          </c:extLst>
        </c:ser>
        <c:ser>
          <c:idx val="5"/>
          <c:order val="5"/>
          <c:tx>
            <c:v>Niet-biogeen afval</c:v>
          </c:tx>
          <c:spPr>
            <a:solidFill>
              <a:srgbClr val="92D050"/>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0</c:v>
              </c:pt>
              <c:pt idx="1">
                <c:v>0</c:v>
              </c:pt>
              <c:pt idx="2">
                <c:v>0</c:v>
              </c:pt>
              <c:pt idx="3">
                <c:v>0</c:v>
              </c:pt>
            </c:numLit>
          </c:val>
          <c:extLst>
            <c:ext xmlns:c16="http://schemas.microsoft.com/office/drawing/2014/chart" uri="{C3380CC4-5D6E-409C-BE32-E72D297353CC}">
              <c16:uniqueId val="{00000005-CBE6-2E49-8593-A58338B7D131}"/>
            </c:ext>
          </c:extLst>
        </c:ser>
        <c:ser>
          <c:idx val="6"/>
          <c:order val="6"/>
          <c:tx>
            <c:v>biomassaproducten</c:v>
          </c:tx>
          <c:spPr>
            <a:solidFill>
              <a:srgbClr val="00B050"/>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0</c:v>
              </c:pt>
              <c:pt idx="1">
                <c:v>0</c:v>
              </c:pt>
              <c:pt idx="2">
                <c:v>0</c:v>
              </c:pt>
              <c:pt idx="3">
                <c:v>0</c:v>
              </c:pt>
            </c:numLit>
          </c:val>
          <c:extLst>
            <c:ext xmlns:c16="http://schemas.microsoft.com/office/drawing/2014/chart" uri="{C3380CC4-5D6E-409C-BE32-E72D297353CC}">
              <c16:uniqueId val="{00000006-CBE6-2E49-8593-A58338B7D131}"/>
            </c:ext>
          </c:extLst>
        </c:ser>
        <c:ser>
          <c:idx val="7"/>
          <c:order val="7"/>
          <c:tx>
            <c:v>aardgas</c:v>
          </c:tx>
          <c:spPr>
            <a:solidFill>
              <a:srgbClr val="FFFF00"/>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0.8</c:v>
              </c:pt>
              <c:pt idx="1">
                <c:v>3</c:v>
              </c:pt>
              <c:pt idx="2">
                <c:v>4.2</c:v>
              </c:pt>
              <c:pt idx="3">
                <c:v>1.2</c:v>
              </c:pt>
            </c:numLit>
          </c:val>
          <c:extLst>
            <c:ext xmlns:c16="http://schemas.microsoft.com/office/drawing/2014/chart" uri="{C3380CC4-5D6E-409C-BE32-E72D297353CC}">
              <c16:uniqueId val="{00000007-CBE6-2E49-8593-A58338B7D131}"/>
            </c:ext>
          </c:extLst>
        </c:ser>
        <c:ser>
          <c:idx val="8"/>
          <c:order val="8"/>
          <c:tx>
            <c:v>Waterstof</c:v>
          </c:tx>
          <c:spPr>
            <a:solidFill>
              <a:srgbClr val="00B0F0"/>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0</c:v>
              </c:pt>
              <c:pt idx="1">
                <c:v>0</c:v>
              </c:pt>
              <c:pt idx="2">
                <c:v>0</c:v>
              </c:pt>
              <c:pt idx="3">
                <c:v>4</c:v>
              </c:pt>
            </c:numLit>
          </c:val>
          <c:extLst>
            <c:ext xmlns:c16="http://schemas.microsoft.com/office/drawing/2014/chart" uri="{C3380CC4-5D6E-409C-BE32-E72D297353CC}">
              <c16:uniqueId val="{00000008-CBE6-2E49-8593-A58338B7D131}"/>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7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2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Warmtebronnen warmtenetten II3050v3</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28155466064819101"/>
          <c:y val="7.2131230303264626E-2"/>
          <c:w val="0.71844533935180888"/>
          <c:h val="0.55837598729311932"/>
        </c:manualLayout>
      </c:layout>
      <c:barChart>
        <c:barDir val="col"/>
        <c:grouping val="stacked"/>
        <c:varyColors val="0"/>
        <c:ser>
          <c:idx val="0"/>
          <c:order val="0"/>
          <c:tx>
            <c:v>Elektriciteit</c:v>
          </c:tx>
          <c:spPr>
            <a:solidFill>
              <a:srgbClr val="0070C0"/>
            </a:solidFill>
            <a:ln>
              <a:noFill/>
            </a:ln>
            <a:effectLst/>
          </c:spPr>
          <c:invertIfNegative val="0"/>
          <c:cat>
            <c:strLit>
              <c:ptCount val="4"/>
              <c:pt idx="0">
                <c:v>2050 KM</c:v>
              </c:pt>
              <c:pt idx="1">
                <c:v>2050 EV</c:v>
              </c:pt>
              <c:pt idx="2">
                <c:v>2050 GB</c:v>
              </c:pt>
              <c:pt idx="3">
                <c:v>2050 HA</c:v>
              </c:pt>
            </c:strLit>
          </c:cat>
          <c:val>
            <c:numLit>
              <c:formatCode>General</c:formatCode>
              <c:ptCount val="4"/>
              <c:pt idx="0">
                <c:v>10.029166666666665</c:v>
              </c:pt>
              <c:pt idx="1">
                <c:v>19.733888888888888</c:v>
              </c:pt>
              <c:pt idx="2">
                <c:v>7.4416666666666664</c:v>
              </c:pt>
              <c:pt idx="3">
                <c:v>5.4</c:v>
              </c:pt>
            </c:numLit>
          </c:val>
          <c:extLst>
            <c:ext xmlns:c16="http://schemas.microsoft.com/office/drawing/2014/chart" uri="{C3380CC4-5D6E-409C-BE32-E72D297353CC}">
              <c16:uniqueId val="{00000000-44C2-B240-9FDE-3D0ADFE737B9}"/>
            </c:ext>
          </c:extLst>
        </c:ser>
        <c:ser>
          <c:idx val="1"/>
          <c:order val="1"/>
          <c:tx>
            <c:v>Omgevingswarmte</c:v>
          </c:tx>
          <c:spPr>
            <a:solidFill>
              <a:schemeClr val="accent2"/>
            </a:solidFill>
            <a:ln>
              <a:noFill/>
            </a:ln>
            <a:effectLst/>
          </c:spPr>
          <c:invertIfNegative val="0"/>
          <c:cat>
            <c:strLit>
              <c:ptCount val="4"/>
              <c:pt idx="0">
                <c:v>2050 KM</c:v>
              </c:pt>
              <c:pt idx="1">
                <c:v>2050 EV</c:v>
              </c:pt>
              <c:pt idx="2">
                <c:v>2050 GB</c:v>
              </c:pt>
              <c:pt idx="3">
                <c:v>2050 HA</c:v>
              </c:pt>
            </c:strLit>
          </c:cat>
          <c:val>
            <c:numLit>
              <c:formatCode>General</c:formatCode>
              <c:ptCount val="4"/>
              <c:pt idx="0">
                <c:v>6.1833333333333336</c:v>
              </c:pt>
              <c:pt idx="1">
                <c:v>15.766666666666666</c:v>
              </c:pt>
              <c:pt idx="2">
                <c:v>7.166666666666667</c:v>
              </c:pt>
              <c:pt idx="3">
                <c:v>4.677777777777778</c:v>
              </c:pt>
            </c:numLit>
          </c:val>
          <c:extLst>
            <c:ext xmlns:c16="http://schemas.microsoft.com/office/drawing/2014/chart" uri="{C3380CC4-5D6E-409C-BE32-E72D297353CC}">
              <c16:uniqueId val="{00000001-44C2-B240-9FDE-3D0ADFE737B9}"/>
            </c:ext>
          </c:extLst>
        </c:ser>
        <c:ser>
          <c:idx val="2"/>
          <c:order val="2"/>
          <c:tx>
            <c:v>Zonthermie</c:v>
          </c:tx>
          <c:spPr>
            <a:solidFill>
              <a:srgbClr val="5B9BD5"/>
            </a:solidFill>
            <a:ln>
              <a:noFill/>
            </a:ln>
            <a:effectLst/>
          </c:spPr>
          <c:invertIfNegative val="0"/>
          <c:cat>
            <c:strLit>
              <c:ptCount val="4"/>
              <c:pt idx="0">
                <c:v>2050 KM</c:v>
              </c:pt>
              <c:pt idx="1">
                <c:v>2050 EV</c:v>
              </c:pt>
              <c:pt idx="2">
                <c:v>2050 GB</c:v>
              </c:pt>
              <c:pt idx="3">
                <c:v>2050 HA</c:v>
              </c:pt>
            </c:strLit>
          </c:cat>
          <c:val>
            <c:numLit>
              <c:formatCode>General</c:formatCode>
              <c:ptCount val="4"/>
              <c:pt idx="0">
                <c:v>0.76888888888888884</c:v>
              </c:pt>
              <c:pt idx="1">
                <c:v>0.3075</c:v>
              </c:pt>
              <c:pt idx="2">
                <c:v>2.0499999999999998</c:v>
              </c:pt>
              <c:pt idx="3">
                <c:v>0.13666666666666666</c:v>
              </c:pt>
            </c:numLit>
          </c:val>
          <c:extLst>
            <c:ext xmlns:c16="http://schemas.microsoft.com/office/drawing/2014/chart" uri="{C3380CC4-5D6E-409C-BE32-E72D297353CC}">
              <c16:uniqueId val="{00000002-44C2-B240-9FDE-3D0ADFE737B9}"/>
            </c:ext>
          </c:extLst>
        </c:ser>
        <c:ser>
          <c:idx val="3"/>
          <c:order val="3"/>
          <c:tx>
            <c:v>Geothermie</c:v>
          </c:tx>
          <c:spPr>
            <a:solidFill>
              <a:sysClr val="window" lastClr="FFFFFF">
                <a:lumMod val="75000"/>
              </a:sysClr>
            </a:solidFill>
            <a:ln>
              <a:noFill/>
            </a:ln>
            <a:effectLst/>
          </c:spPr>
          <c:invertIfNegative val="0"/>
          <c:cat>
            <c:strLit>
              <c:ptCount val="4"/>
              <c:pt idx="0">
                <c:v>2050 KM</c:v>
              </c:pt>
              <c:pt idx="1">
                <c:v>2050 EV</c:v>
              </c:pt>
              <c:pt idx="2">
                <c:v>2050 GB</c:v>
              </c:pt>
              <c:pt idx="3">
                <c:v>2050 HA</c:v>
              </c:pt>
            </c:strLit>
          </c:cat>
          <c:val>
            <c:numLit>
              <c:formatCode>General</c:formatCode>
              <c:ptCount val="4"/>
              <c:pt idx="0">
                <c:v>20.398333333333333</c:v>
              </c:pt>
              <c:pt idx="1">
                <c:v>15.305555555555554</c:v>
              </c:pt>
              <c:pt idx="2">
                <c:v>2.0861111111111108</c:v>
              </c:pt>
              <c:pt idx="3">
                <c:v>6.8194444444444446</c:v>
              </c:pt>
            </c:numLit>
          </c:val>
          <c:extLst>
            <c:ext xmlns:c16="http://schemas.microsoft.com/office/drawing/2014/chart" uri="{C3380CC4-5D6E-409C-BE32-E72D297353CC}">
              <c16:uniqueId val="{00000003-44C2-B240-9FDE-3D0ADFE737B9}"/>
            </c:ext>
          </c:extLst>
        </c:ser>
        <c:ser>
          <c:idx val="4"/>
          <c:order val="4"/>
          <c:tx>
            <c:v>Restwarmte</c:v>
          </c:tx>
          <c:spPr>
            <a:solidFill>
              <a:srgbClr val="FFC000"/>
            </a:solidFill>
            <a:ln>
              <a:noFill/>
            </a:ln>
            <a:effectLst/>
          </c:spPr>
          <c:invertIfNegative val="0"/>
          <c:cat>
            <c:strLit>
              <c:ptCount val="4"/>
              <c:pt idx="0">
                <c:v>2050 KM</c:v>
              </c:pt>
              <c:pt idx="1">
                <c:v>2050 EV</c:v>
              </c:pt>
              <c:pt idx="2">
                <c:v>2050 GB</c:v>
              </c:pt>
              <c:pt idx="3">
                <c:v>2050 HA</c:v>
              </c:pt>
            </c:strLit>
          </c:cat>
          <c:val>
            <c:numLit>
              <c:formatCode>General</c:formatCode>
              <c:ptCount val="4"/>
              <c:pt idx="0">
                <c:v>2.7777777777777777</c:v>
              </c:pt>
              <c:pt idx="1">
                <c:v>8.0555555555555554</c:v>
              </c:pt>
              <c:pt idx="2">
                <c:v>8.3333333333333339</c:v>
              </c:pt>
              <c:pt idx="3">
                <c:v>3.333333333333333</c:v>
              </c:pt>
            </c:numLit>
          </c:val>
          <c:extLst>
            <c:ext xmlns:c16="http://schemas.microsoft.com/office/drawing/2014/chart" uri="{C3380CC4-5D6E-409C-BE32-E72D297353CC}">
              <c16:uniqueId val="{00000004-44C2-B240-9FDE-3D0ADFE737B9}"/>
            </c:ext>
          </c:extLst>
        </c:ser>
        <c:ser>
          <c:idx val="5"/>
          <c:order val="5"/>
          <c:tx>
            <c:v>Niet-biogeen afval</c:v>
          </c:tx>
          <c:spPr>
            <a:solidFill>
              <a:srgbClr val="92D050"/>
            </a:solidFill>
            <a:ln>
              <a:noFill/>
            </a:ln>
            <a:effectLst/>
          </c:spPr>
          <c:invertIfNegative val="0"/>
          <c:cat>
            <c:strLit>
              <c:ptCount val="4"/>
              <c:pt idx="0">
                <c:v>2050 KM</c:v>
              </c:pt>
              <c:pt idx="1">
                <c:v>2050 EV</c:v>
              </c:pt>
              <c:pt idx="2">
                <c:v>2050 GB</c:v>
              </c:pt>
              <c:pt idx="3">
                <c:v>2050 HA</c:v>
              </c:pt>
            </c:strLit>
          </c:cat>
          <c:val>
            <c:numLit>
              <c:formatCode>General</c:formatCode>
              <c:ptCount val="4"/>
              <c:pt idx="0">
                <c:v>0.15055555555555555</c:v>
              </c:pt>
              <c:pt idx="1">
                <c:v>0</c:v>
              </c:pt>
              <c:pt idx="2">
                <c:v>0</c:v>
              </c:pt>
              <c:pt idx="3">
                <c:v>0</c:v>
              </c:pt>
            </c:numLit>
          </c:val>
          <c:extLst>
            <c:ext xmlns:c16="http://schemas.microsoft.com/office/drawing/2014/chart" uri="{C3380CC4-5D6E-409C-BE32-E72D297353CC}">
              <c16:uniqueId val="{00000005-44C2-B240-9FDE-3D0ADFE737B9}"/>
            </c:ext>
          </c:extLst>
        </c:ser>
        <c:ser>
          <c:idx val="6"/>
          <c:order val="6"/>
          <c:tx>
            <c:v>Biomassaproducten</c:v>
          </c:tx>
          <c:spPr>
            <a:solidFill>
              <a:srgbClr val="00B050"/>
            </a:solidFill>
            <a:ln>
              <a:noFill/>
            </a:ln>
            <a:effectLst/>
          </c:spPr>
          <c:invertIfNegative val="0"/>
          <c:cat>
            <c:strLit>
              <c:ptCount val="4"/>
              <c:pt idx="0">
                <c:v>2050 KM</c:v>
              </c:pt>
              <c:pt idx="1">
                <c:v>2050 EV</c:v>
              </c:pt>
              <c:pt idx="2">
                <c:v>2050 GB</c:v>
              </c:pt>
              <c:pt idx="3">
                <c:v>2050 HA</c:v>
              </c:pt>
            </c:strLit>
          </c:cat>
          <c:val>
            <c:numLit>
              <c:formatCode>General</c:formatCode>
              <c:ptCount val="4"/>
              <c:pt idx="0">
                <c:v>4.5469444444444447</c:v>
              </c:pt>
              <c:pt idx="1">
                <c:v>5.8847222222222229</c:v>
              </c:pt>
              <c:pt idx="2">
                <c:v>3.1388888888888888</c:v>
              </c:pt>
              <c:pt idx="3">
                <c:v>0.26583333333333331</c:v>
              </c:pt>
            </c:numLit>
          </c:val>
          <c:extLst>
            <c:ext xmlns:c16="http://schemas.microsoft.com/office/drawing/2014/chart" uri="{C3380CC4-5D6E-409C-BE32-E72D297353CC}">
              <c16:uniqueId val="{00000006-44C2-B240-9FDE-3D0ADFE737B9}"/>
            </c:ext>
          </c:extLst>
        </c:ser>
        <c:ser>
          <c:idx val="7"/>
          <c:order val="7"/>
          <c:tx>
            <c:v>Methaan</c:v>
          </c:tx>
          <c:spPr>
            <a:solidFill>
              <a:srgbClr val="FFFF00"/>
            </a:solidFill>
            <a:ln>
              <a:noFill/>
            </a:ln>
            <a:effectLst/>
          </c:spPr>
          <c:invertIfNegative val="0"/>
          <c:cat>
            <c:strLit>
              <c:ptCount val="4"/>
              <c:pt idx="0">
                <c:v>2050 KM</c:v>
              </c:pt>
              <c:pt idx="1">
                <c:v>2050 EV</c:v>
              </c:pt>
              <c:pt idx="2">
                <c:v>2050 GB</c:v>
              </c:pt>
              <c:pt idx="3">
                <c:v>2050 HA</c:v>
              </c:pt>
            </c:strLit>
          </c:cat>
          <c:val>
            <c:numLit>
              <c:formatCode>General</c:formatCode>
              <c:ptCount val="4"/>
              <c:pt idx="0">
                <c:v>0.10472222222222222</c:v>
              </c:pt>
              <c:pt idx="1">
                <c:v>0</c:v>
              </c:pt>
              <c:pt idx="2">
                <c:v>0.66111111111111109</c:v>
              </c:pt>
              <c:pt idx="3">
                <c:v>0</c:v>
              </c:pt>
            </c:numLit>
          </c:val>
          <c:extLst>
            <c:ext xmlns:c16="http://schemas.microsoft.com/office/drawing/2014/chart" uri="{C3380CC4-5D6E-409C-BE32-E72D297353CC}">
              <c16:uniqueId val="{00000007-44C2-B240-9FDE-3D0ADFE737B9}"/>
            </c:ext>
          </c:extLst>
        </c:ser>
        <c:ser>
          <c:idx val="8"/>
          <c:order val="8"/>
          <c:tx>
            <c:v>Waterstof</c:v>
          </c:tx>
          <c:spPr>
            <a:solidFill>
              <a:srgbClr val="00B0F0"/>
            </a:solidFill>
            <a:ln>
              <a:noFill/>
            </a:ln>
            <a:effectLst/>
          </c:spPr>
          <c:invertIfNegative val="0"/>
          <c:cat>
            <c:strLit>
              <c:ptCount val="4"/>
              <c:pt idx="0">
                <c:v>2050 KM</c:v>
              </c:pt>
              <c:pt idx="1">
                <c:v>2050 EV</c:v>
              </c:pt>
              <c:pt idx="2">
                <c:v>2050 GB</c:v>
              </c:pt>
              <c:pt idx="3">
                <c:v>2050 HA</c:v>
              </c:pt>
            </c:strLit>
          </c:cat>
          <c:val>
            <c:numLit>
              <c:formatCode>General</c:formatCode>
              <c:ptCount val="4"/>
              <c:pt idx="0">
                <c:v>0</c:v>
              </c:pt>
              <c:pt idx="1">
                <c:v>0</c:v>
              </c:pt>
              <c:pt idx="2">
                <c:v>0</c:v>
              </c:pt>
              <c:pt idx="3">
                <c:v>1.9666666666666666</c:v>
              </c:pt>
            </c:numLit>
          </c:val>
          <c:extLst>
            <c:ext xmlns:c16="http://schemas.microsoft.com/office/drawing/2014/chart" uri="{C3380CC4-5D6E-409C-BE32-E72D297353CC}">
              <c16:uniqueId val="{00000008-44C2-B240-9FDE-3D0ADFE737B9}"/>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7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2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Warmtebronnen warmtenetten IP2024</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28155466064819101"/>
          <c:y val="9.4450088617638997E-2"/>
          <c:w val="0.71844533935180888"/>
          <c:h val="0.53984427765289067"/>
        </c:manualLayout>
      </c:layout>
      <c:barChart>
        <c:barDir val="col"/>
        <c:grouping val="stacked"/>
        <c:varyColors val="0"/>
        <c:ser>
          <c:idx val="0"/>
          <c:order val="0"/>
          <c:tx>
            <c:v>elektriciteit</c:v>
          </c:tx>
          <c:spPr>
            <a:solidFill>
              <a:schemeClr val="accent1"/>
            </a:solidFill>
            <a:ln>
              <a:noFill/>
            </a:ln>
            <a:effectLst/>
          </c:spPr>
          <c:invertIfNegative val="0"/>
          <c:cat>
            <c:strLit>
              <c:ptCount val="3"/>
              <c:pt idx="0">
                <c:v>2030 KA</c:v>
              </c:pt>
              <c:pt idx="1">
                <c:v>2030 Nat</c:v>
              </c:pt>
              <c:pt idx="2">
                <c:v>2030 Int</c:v>
              </c:pt>
            </c:strLit>
          </c:cat>
          <c:val>
            <c:numLit>
              <c:formatCode>General</c:formatCode>
              <c:ptCount val="3"/>
              <c:pt idx="0">
                <c:v>6.2055555555555557</c:v>
              </c:pt>
              <c:pt idx="1">
                <c:v>10.65</c:v>
              </c:pt>
              <c:pt idx="2">
                <c:v>3.2027777777777775</c:v>
              </c:pt>
            </c:numLit>
          </c:val>
          <c:extLst>
            <c:ext xmlns:c16="http://schemas.microsoft.com/office/drawing/2014/chart" uri="{C3380CC4-5D6E-409C-BE32-E72D297353CC}">
              <c16:uniqueId val="{00000000-A049-624C-A23F-477DABB78725}"/>
            </c:ext>
          </c:extLst>
        </c:ser>
        <c:ser>
          <c:idx val="1"/>
          <c:order val="1"/>
          <c:tx>
            <c:v>omgevingswarmte</c:v>
          </c:tx>
          <c:spPr>
            <a:solidFill>
              <a:schemeClr val="accent2"/>
            </a:solidFill>
            <a:ln>
              <a:noFill/>
            </a:ln>
            <a:effectLst/>
          </c:spPr>
          <c:invertIfNegative val="0"/>
          <c:cat>
            <c:strLit>
              <c:ptCount val="3"/>
              <c:pt idx="0">
                <c:v>2030 KA</c:v>
              </c:pt>
              <c:pt idx="1">
                <c:v>2030 Nat</c:v>
              </c:pt>
              <c:pt idx="2">
                <c:v>2030 Int</c:v>
              </c:pt>
            </c:strLit>
          </c:cat>
          <c:val>
            <c:numLit>
              <c:formatCode>General</c:formatCode>
              <c:ptCount val="3"/>
              <c:pt idx="0">
                <c:v>2.1138888888888889</c:v>
              </c:pt>
              <c:pt idx="1">
                <c:v>3.8138888888888891</c:v>
              </c:pt>
              <c:pt idx="2">
                <c:v>1.0305555555555554</c:v>
              </c:pt>
            </c:numLit>
          </c:val>
          <c:extLst>
            <c:ext xmlns:c16="http://schemas.microsoft.com/office/drawing/2014/chart" uri="{C3380CC4-5D6E-409C-BE32-E72D297353CC}">
              <c16:uniqueId val="{00000001-A049-624C-A23F-477DABB78725}"/>
            </c:ext>
          </c:extLst>
        </c:ser>
        <c:ser>
          <c:idx val="2"/>
          <c:order val="2"/>
          <c:tx>
            <c:v>Zon &amp; aquathermie</c:v>
          </c:tx>
          <c:spPr>
            <a:solidFill>
              <a:srgbClr val="5B9BD5"/>
            </a:solidFill>
            <a:ln>
              <a:noFill/>
            </a:ln>
            <a:effectLst/>
          </c:spPr>
          <c:invertIfNegative val="0"/>
          <c:cat>
            <c:strLit>
              <c:ptCount val="3"/>
              <c:pt idx="0">
                <c:v>2030 KA</c:v>
              </c:pt>
              <c:pt idx="1">
                <c:v>2030 Nat</c:v>
              </c:pt>
              <c:pt idx="2">
                <c:v>2030 Int</c:v>
              </c:pt>
            </c:strLit>
          </c:cat>
          <c:val>
            <c:numLit>
              <c:formatCode>General</c:formatCode>
              <c:ptCount val="3"/>
              <c:pt idx="0">
                <c:v>0</c:v>
              </c:pt>
              <c:pt idx="1">
                <c:v>0</c:v>
              </c:pt>
              <c:pt idx="2">
                <c:v>0</c:v>
              </c:pt>
            </c:numLit>
          </c:val>
          <c:extLst>
            <c:ext xmlns:c16="http://schemas.microsoft.com/office/drawing/2014/chart" uri="{C3380CC4-5D6E-409C-BE32-E72D297353CC}">
              <c16:uniqueId val="{00000002-A049-624C-A23F-477DABB78725}"/>
            </c:ext>
          </c:extLst>
        </c:ser>
        <c:ser>
          <c:idx val="3"/>
          <c:order val="3"/>
          <c:tx>
            <c:v>geothermie</c:v>
          </c:tx>
          <c:spPr>
            <a:solidFill>
              <a:sysClr val="window" lastClr="FFFFFF">
                <a:lumMod val="75000"/>
              </a:sysClr>
            </a:solidFill>
            <a:ln>
              <a:noFill/>
            </a:ln>
            <a:effectLst/>
          </c:spPr>
          <c:invertIfNegative val="0"/>
          <c:cat>
            <c:strLit>
              <c:ptCount val="3"/>
              <c:pt idx="0">
                <c:v>2030 KA</c:v>
              </c:pt>
              <c:pt idx="1">
                <c:v>2030 Nat</c:v>
              </c:pt>
              <c:pt idx="2">
                <c:v>2030 Int</c:v>
              </c:pt>
            </c:strLit>
          </c:cat>
          <c:val>
            <c:numLit>
              <c:formatCode>General</c:formatCode>
              <c:ptCount val="3"/>
              <c:pt idx="0">
                <c:v>5.0722222222222229</c:v>
              </c:pt>
              <c:pt idx="1">
                <c:v>6.1833333333333336</c:v>
              </c:pt>
              <c:pt idx="2">
                <c:v>4.9583333333333339</c:v>
              </c:pt>
            </c:numLit>
          </c:val>
          <c:extLst>
            <c:ext xmlns:c16="http://schemas.microsoft.com/office/drawing/2014/chart" uri="{C3380CC4-5D6E-409C-BE32-E72D297353CC}">
              <c16:uniqueId val="{00000003-A049-624C-A23F-477DABB78725}"/>
            </c:ext>
          </c:extLst>
        </c:ser>
        <c:ser>
          <c:idx val="4"/>
          <c:order val="4"/>
          <c:tx>
            <c:v>restwarmte</c:v>
          </c:tx>
          <c:spPr>
            <a:solidFill>
              <a:srgbClr val="FFC000"/>
            </a:solidFill>
            <a:ln>
              <a:noFill/>
            </a:ln>
            <a:effectLst/>
          </c:spPr>
          <c:invertIfNegative val="0"/>
          <c:cat>
            <c:strLit>
              <c:ptCount val="3"/>
              <c:pt idx="0">
                <c:v>2030 KA</c:v>
              </c:pt>
              <c:pt idx="1">
                <c:v>2030 Nat</c:v>
              </c:pt>
              <c:pt idx="2">
                <c:v>2030 Int</c:v>
              </c:pt>
            </c:strLit>
          </c:cat>
          <c:val>
            <c:numLit>
              <c:formatCode>General</c:formatCode>
              <c:ptCount val="3"/>
              <c:pt idx="0">
                <c:v>2.7166666666666663</c:v>
              </c:pt>
              <c:pt idx="1">
                <c:v>3.5444444444444443</c:v>
              </c:pt>
              <c:pt idx="2">
                <c:v>4.1944444444444446</c:v>
              </c:pt>
            </c:numLit>
          </c:val>
          <c:extLst>
            <c:ext xmlns:c16="http://schemas.microsoft.com/office/drawing/2014/chart" uri="{C3380CC4-5D6E-409C-BE32-E72D297353CC}">
              <c16:uniqueId val="{00000004-A049-624C-A23F-477DABB78725}"/>
            </c:ext>
          </c:extLst>
        </c:ser>
        <c:ser>
          <c:idx val="5"/>
          <c:order val="5"/>
          <c:tx>
            <c:v>Niet-biogeen afval</c:v>
          </c:tx>
          <c:spPr>
            <a:solidFill>
              <a:srgbClr val="70AD47"/>
            </a:solidFill>
            <a:ln>
              <a:noFill/>
            </a:ln>
            <a:effectLst/>
          </c:spPr>
          <c:invertIfNegative val="0"/>
          <c:cat>
            <c:strLit>
              <c:ptCount val="3"/>
              <c:pt idx="0">
                <c:v>2030 KA</c:v>
              </c:pt>
              <c:pt idx="1">
                <c:v>2030 Nat</c:v>
              </c:pt>
              <c:pt idx="2">
                <c:v>2030 Int</c:v>
              </c:pt>
            </c:strLit>
          </c:cat>
          <c:val>
            <c:numLit>
              <c:formatCode>General</c:formatCode>
              <c:ptCount val="3"/>
              <c:pt idx="0">
                <c:v>0.48055555555555551</c:v>
              </c:pt>
              <c:pt idx="1">
                <c:v>0.58055555555555549</c:v>
              </c:pt>
              <c:pt idx="2">
                <c:v>0.24611111111111111</c:v>
              </c:pt>
            </c:numLit>
          </c:val>
          <c:extLst>
            <c:ext xmlns:c16="http://schemas.microsoft.com/office/drawing/2014/chart" uri="{C3380CC4-5D6E-409C-BE32-E72D297353CC}">
              <c16:uniqueId val="{00000005-A049-624C-A23F-477DABB78725}"/>
            </c:ext>
          </c:extLst>
        </c:ser>
        <c:ser>
          <c:idx val="6"/>
          <c:order val="6"/>
          <c:tx>
            <c:v>biomassaproducten</c:v>
          </c:tx>
          <c:spPr>
            <a:solidFill>
              <a:srgbClr val="00B050"/>
            </a:solidFill>
            <a:ln>
              <a:noFill/>
            </a:ln>
            <a:effectLst/>
          </c:spPr>
          <c:invertIfNegative val="0"/>
          <c:cat>
            <c:strLit>
              <c:ptCount val="3"/>
              <c:pt idx="0">
                <c:v>2030 KA</c:v>
              </c:pt>
              <c:pt idx="1">
                <c:v>2030 Nat</c:v>
              </c:pt>
              <c:pt idx="2">
                <c:v>2030 Int</c:v>
              </c:pt>
            </c:strLit>
          </c:cat>
          <c:val>
            <c:numLit>
              <c:formatCode>General</c:formatCode>
              <c:ptCount val="3"/>
              <c:pt idx="0">
                <c:v>3.9694444444444441</c:v>
              </c:pt>
              <c:pt idx="1">
                <c:v>4.1388888888888893</c:v>
              </c:pt>
              <c:pt idx="2">
                <c:v>3.7916666666666665</c:v>
              </c:pt>
            </c:numLit>
          </c:val>
          <c:extLst>
            <c:ext xmlns:c16="http://schemas.microsoft.com/office/drawing/2014/chart" uri="{C3380CC4-5D6E-409C-BE32-E72D297353CC}">
              <c16:uniqueId val="{00000006-A049-624C-A23F-477DABB78725}"/>
            </c:ext>
          </c:extLst>
        </c:ser>
        <c:ser>
          <c:idx val="7"/>
          <c:order val="7"/>
          <c:tx>
            <c:v>aardgas</c:v>
          </c:tx>
          <c:spPr>
            <a:solidFill>
              <a:srgbClr val="FFFF00"/>
            </a:solidFill>
            <a:ln>
              <a:noFill/>
            </a:ln>
            <a:effectLst/>
          </c:spPr>
          <c:invertIfNegative val="0"/>
          <c:cat>
            <c:strLit>
              <c:ptCount val="3"/>
              <c:pt idx="0">
                <c:v>2030 KA</c:v>
              </c:pt>
              <c:pt idx="1">
                <c:v>2030 Nat</c:v>
              </c:pt>
              <c:pt idx="2">
                <c:v>2030 Int</c:v>
              </c:pt>
            </c:strLit>
          </c:cat>
          <c:val>
            <c:numLit>
              <c:formatCode>General</c:formatCode>
              <c:ptCount val="3"/>
              <c:pt idx="0">
                <c:v>2.9333333333333336</c:v>
              </c:pt>
              <c:pt idx="1">
                <c:v>3.3083333333333331</c:v>
              </c:pt>
              <c:pt idx="2">
                <c:v>2.8722222222222222</c:v>
              </c:pt>
            </c:numLit>
          </c:val>
          <c:extLst>
            <c:ext xmlns:c16="http://schemas.microsoft.com/office/drawing/2014/chart" uri="{C3380CC4-5D6E-409C-BE32-E72D297353CC}">
              <c16:uniqueId val="{00000007-A049-624C-A23F-477DABB78725}"/>
            </c:ext>
          </c:extLst>
        </c:ser>
        <c:ser>
          <c:idx val="8"/>
          <c:order val="8"/>
          <c:tx>
            <c:v>Waterstof</c:v>
          </c:tx>
          <c:spPr>
            <a:solidFill>
              <a:srgbClr val="00B0F0"/>
            </a:solidFill>
            <a:ln>
              <a:noFill/>
            </a:ln>
            <a:effectLst/>
          </c:spPr>
          <c:invertIfNegative val="0"/>
          <c:cat>
            <c:strLit>
              <c:ptCount val="3"/>
              <c:pt idx="0">
                <c:v>2030 KA</c:v>
              </c:pt>
              <c:pt idx="1">
                <c:v>2030 Nat</c:v>
              </c:pt>
              <c:pt idx="2">
                <c:v>2030 Int</c:v>
              </c:pt>
            </c:strLit>
          </c:cat>
          <c:val>
            <c:numLit>
              <c:formatCode>General</c:formatCode>
              <c:ptCount val="3"/>
              <c:pt idx="0">
                <c:v>0</c:v>
              </c:pt>
              <c:pt idx="1">
                <c:v>0</c:v>
              </c:pt>
              <c:pt idx="2">
                <c:v>0</c:v>
              </c:pt>
            </c:numLit>
          </c:val>
          <c:extLst>
            <c:ext xmlns:c16="http://schemas.microsoft.com/office/drawing/2014/chart" uri="{C3380CC4-5D6E-409C-BE32-E72D297353CC}">
              <c16:uniqueId val="{00000008-A049-624C-A23F-477DABB78725}"/>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Warmtebronnen warmtenetten IP2026</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28155466064819101"/>
          <c:y val="9.4450088617638997E-2"/>
          <c:w val="0.71844533935180888"/>
          <c:h val="0.5426167028085005"/>
        </c:manualLayout>
      </c:layout>
      <c:barChart>
        <c:barDir val="col"/>
        <c:grouping val="stacked"/>
        <c:varyColors val="0"/>
        <c:ser>
          <c:idx val="0"/>
          <c:order val="0"/>
          <c:tx>
            <c:v>Elektriciteit</c:v>
          </c:tx>
          <c:spPr>
            <a:solidFill>
              <a:schemeClr val="accent1"/>
            </a:solidFill>
            <a:ln>
              <a:noFill/>
            </a:ln>
            <a:effectLst/>
          </c:spPr>
          <c:invertIfNegative val="0"/>
          <c:cat>
            <c:strLit>
              <c:ptCount val="4"/>
              <c:pt idx="0">
                <c:v>2030 KM</c:v>
              </c:pt>
              <c:pt idx="1">
                <c:v>2030 EV</c:v>
              </c:pt>
              <c:pt idx="2">
                <c:v>2030 GB</c:v>
              </c:pt>
              <c:pt idx="3">
                <c:v>2030 HA</c:v>
              </c:pt>
            </c:strLit>
          </c:cat>
          <c:val>
            <c:numLit>
              <c:formatCode>General</c:formatCode>
              <c:ptCount val="4"/>
              <c:pt idx="0">
                <c:v>3.2777777777777777</c:v>
              </c:pt>
              <c:pt idx="1">
                <c:v>5.0249999999999995</c:v>
              </c:pt>
              <c:pt idx="2">
                <c:v>2.4250000000000003</c:v>
              </c:pt>
              <c:pt idx="3">
                <c:v>1.911111111111111</c:v>
              </c:pt>
            </c:numLit>
          </c:val>
          <c:extLst>
            <c:ext xmlns:c16="http://schemas.microsoft.com/office/drawing/2014/chart" uri="{C3380CC4-5D6E-409C-BE32-E72D297353CC}">
              <c16:uniqueId val="{00000000-FFCF-8446-A2DC-3FF848D87B55}"/>
            </c:ext>
          </c:extLst>
        </c:ser>
        <c:ser>
          <c:idx val="1"/>
          <c:order val="1"/>
          <c:tx>
            <c:v>Omgevingswarmte</c:v>
          </c:tx>
          <c:spPr>
            <a:solidFill>
              <a:schemeClr val="accent2"/>
            </a:solidFill>
            <a:ln>
              <a:noFill/>
            </a:ln>
            <a:effectLst/>
          </c:spPr>
          <c:invertIfNegative val="0"/>
          <c:cat>
            <c:strLit>
              <c:ptCount val="4"/>
              <c:pt idx="0">
                <c:v>2030 KM</c:v>
              </c:pt>
              <c:pt idx="1">
                <c:v>2030 EV</c:v>
              </c:pt>
              <c:pt idx="2">
                <c:v>2030 GB</c:v>
              </c:pt>
              <c:pt idx="3">
                <c:v>2030 HA</c:v>
              </c:pt>
            </c:strLit>
          </c:cat>
          <c:val>
            <c:numLit>
              <c:formatCode>General</c:formatCode>
              <c:ptCount val="4"/>
              <c:pt idx="0">
                <c:v>3.6944444444444446</c:v>
              </c:pt>
              <c:pt idx="1">
                <c:v>6.6000000000000005</c:v>
              </c:pt>
              <c:pt idx="2">
                <c:v>2.5611111111111113</c:v>
              </c:pt>
              <c:pt idx="3">
                <c:v>1.3444444444444443</c:v>
              </c:pt>
            </c:numLit>
          </c:val>
          <c:extLst>
            <c:ext xmlns:c16="http://schemas.microsoft.com/office/drawing/2014/chart" uri="{C3380CC4-5D6E-409C-BE32-E72D297353CC}">
              <c16:uniqueId val="{00000001-FFCF-8446-A2DC-3FF848D87B55}"/>
            </c:ext>
          </c:extLst>
        </c:ser>
        <c:ser>
          <c:idx val="2"/>
          <c:order val="2"/>
          <c:tx>
            <c:v>Zonthermie</c:v>
          </c:tx>
          <c:spPr>
            <a:solidFill>
              <a:srgbClr val="5B9BD5"/>
            </a:solidFill>
            <a:ln>
              <a:noFill/>
            </a:ln>
            <a:effectLst/>
          </c:spPr>
          <c:invertIfNegative val="0"/>
          <c:cat>
            <c:strLit>
              <c:ptCount val="4"/>
              <c:pt idx="0">
                <c:v>2030 KM</c:v>
              </c:pt>
              <c:pt idx="1">
                <c:v>2030 EV</c:v>
              </c:pt>
              <c:pt idx="2">
                <c:v>2030 GB</c:v>
              </c:pt>
              <c:pt idx="3">
                <c:v>2030 HA</c:v>
              </c:pt>
            </c:strLit>
          </c:cat>
          <c:val>
            <c:numLit>
              <c:formatCode>General</c:formatCode>
              <c:ptCount val="4"/>
              <c:pt idx="0">
                <c:v>0</c:v>
              </c:pt>
              <c:pt idx="1">
                <c:v>0</c:v>
              </c:pt>
              <c:pt idx="2">
                <c:v>0</c:v>
              </c:pt>
              <c:pt idx="3">
                <c:v>0</c:v>
              </c:pt>
            </c:numLit>
          </c:val>
          <c:extLst>
            <c:ext xmlns:c16="http://schemas.microsoft.com/office/drawing/2014/chart" uri="{C3380CC4-5D6E-409C-BE32-E72D297353CC}">
              <c16:uniqueId val="{00000002-FFCF-8446-A2DC-3FF848D87B55}"/>
            </c:ext>
          </c:extLst>
        </c:ser>
        <c:ser>
          <c:idx val="3"/>
          <c:order val="3"/>
          <c:tx>
            <c:v>Geothermie</c:v>
          </c:tx>
          <c:spPr>
            <a:solidFill>
              <a:sysClr val="window" lastClr="FFFFFF">
                <a:lumMod val="75000"/>
              </a:sysClr>
            </a:solidFill>
            <a:ln>
              <a:noFill/>
            </a:ln>
            <a:effectLst/>
          </c:spPr>
          <c:invertIfNegative val="0"/>
          <c:cat>
            <c:strLit>
              <c:ptCount val="4"/>
              <c:pt idx="0">
                <c:v>2030 KM</c:v>
              </c:pt>
              <c:pt idx="1">
                <c:v>2030 EV</c:v>
              </c:pt>
              <c:pt idx="2">
                <c:v>2030 GB</c:v>
              </c:pt>
              <c:pt idx="3">
                <c:v>2030 HA</c:v>
              </c:pt>
            </c:strLit>
          </c:cat>
          <c:val>
            <c:numLit>
              <c:formatCode>General</c:formatCode>
              <c:ptCount val="4"/>
              <c:pt idx="0">
                <c:v>1.9916666666666667</c:v>
              </c:pt>
              <c:pt idx="1">
                <c:v>1.8777777777777778</c:v>
              </c:pt>
              <c:pt idx="2">
                <c:v>1.0416666666666667</c:v>
              </c:pt>
              <c:pt idx="3">
                <c:v>3.1277777777777778</c:v>
              </c:pt>
            </c:numLit>
          </c:val>
          <c:extLst>
            <c:ext xmlns:c16="http://schemas.microsoft.com/office/drawing/2014/chart" uri="{C3380CC4-5D6E-409C-BE32-E72D297353CC}">
              <c16:uniqueId val="{00000003-FFCF-8446-A2DC-3FF848D87B55}"/>
            </c:ext>
          </c:extLst>
        </c:ser>
        <c:ser>
          <c:idx val="4"/>
          <c:order val="4"/>
          <c:tx>
            <c:v>Restwarmte</c:v>
          </c:tx>
          <c:spPr>
            <a:solidFill>
              <a:srgbClr val="FFC000"/>
            </a:solidFill>
            <a:ln>
              <a:noFill/>
            </a:ln>
            <a:effectLst/>
          </c:spPr>
          <c:invertIfNegative val="0"/>
          <c:cat>
            <c:strLit>
              <c:ptCount val="4"/>
              <c:pt idx="0">
                <c:v>2030 KM</c:v>
              </c:pt>
              <c:pt idx="1">
                <c:v>2030 EV</c:v>
              </c:pt>
              <c:pt idx="2">
                <c:v>2030 GB</c:v>
              </c:pt>
              <c:pt idx="3">
                <c:v>2030 HA</c:v>
              </c:pt>
            </c:strLit>
          </c:cat>
          <c:val>
            <c:numLit>
              <c:formatCode>General</c:formatCode>
              <c:ptCount val="4"/>
              <c:pt idx="0">
                <c:v>1.1111111111111112</c:v>
              </c:pt>
              <c:pt idx="1">
                <c:v>2.7777777777777777</c:v>
              </c:pt>
              <c:pt idx="2">
                <c:v>2.7777777777777777</c:v>
              </c:pt>
              <c:pt idx="3">
                <c:v>1.9444444444444444</c:v>
              </c:pt>
            </c:numLit>
          </c:val>
          <c:extLst>
            <c:ext xmlns:c16="http://schemas.microsoft.com/office/drawing/2014/chart" uri="{C3380CC4-5D6E-409C-BE32-E72D297353CC}">
              <c16:uniqueId val="{00000004-FFCF-8446-A2DC-3FF848D87B55}"/>
            </c:ext>
          </c:extLst>
        </c:ser>
        <c:ser>
          <c:idx val="5"/>
          <c:order val="5"/>
          <c:tx>
            <c:v>Niet-biogeen afval</c:v>
          </c:tx>
          <c:spPr>
            <a:solidFill>
              <a:srgbClr val="70AD47"/>
            </a:solidFill>
            <a:ln>
              <a:noFill/>
            </a:ln>
            <a:effectLst/>
          </c:spPr>
          <c:invertIfNegative val="0"/>
          <c:cat>
            <c:strLit>
              <c:ptCount val="4"/>
              <c:pt idx="0">
                <c:v>2030 KM</c:v>
              </c:pt>
              <c:pt idx="1">
                <c:v>2030 EV</c:v>
              </c:pt>
              <c:pt idx="2">
                <c:v>2030 GB</c:v>
              </c:pt>
              <c:pt idx="3">
                <c:v>2030 HA</c:v>
              </c:pt>
            </c:strLit>
          </c:cat>
          <c:val>
            <c:numLit>
              <c:formatCode>General</c:formatCode>
              <c:ptCount val="4"/>
              <c:pt idx="0">
                <c:v>0</c:v>
              </c:pt>
              <c:pt idx="1">
                <c:v>0</c:v>
              </c:pt>
              <c:pt idx="2">
                <c:v>0</c:v>
              </c:pt>
              <c:pt idx="3">
                <c:v>0</c:v>
              </c:pt>
            </c:numLit>
          </c:val>
          <c:extLst>
            <c:ext xmlns:c16="http://schemas.microsoft.com/office/drawing/2014/chart" uri="{C3380CC4-5D6E-409C-BE32-E72D297353CC}">
              <c16:uniqueId val="{00000005-FFCF-8446-A2DC-3FF848D87B55}"/>
            </c:ext>
          </c:extLst>
        </c:ser>
        <c:ser>
          <c:idx val="6"/>
          <c:order val="6"/>
          <c:tx>
            <c:v>Biomassaproducten</c:v>
          </c:tx>
          <c:spPr>
            <a:solidFill>
              <a:srgbClr val="00B050"/>
            </a:solidFill>
            <a:ln>
              <a:noFill/>
            </a:ln>
            <a:effectLst/>
          </c:spPr>
          <c:invertIfNegative val="0"/>
          <c:cat>
            <c:strLit>
              <c:ptCount val="4"/>
              <c:pt idx="0">
                <c:v>2030 KM</c:v>
              </c:pt>
              <c:pt idx="1">
                <c:v>2030 EV</c:v>
              </c:pt>
              <c:pt idx="2">
                <c:v>2030 GB</c:v>
              </c:pt>
              <c:pt idx="3">
                <c:v>2030 HA</c:v>
              </c:pt>
            </c:strLit>
          </c:cat>
          <c:val>
            <c:numLit>
              <c:formatCode>General</c:formatCode>
              <c:ptCount val="4"/>
              <c:pt idx="0">
                <c:v>6.405555555555555</c:v>
              </c:pt>
              <c:pt idx="1">
                <c:v>4.5166666666666666</c:v>
              </c:pt>
              <c:pt idx="2">
                <c:v>5.9194444444444443</c:v>
              </c:pt>
              <c:pt idx="3">
                <c:v>4.4333333333333336</c:v>
              </c:pt>
            </c:numLit>
          </c:val>
          <c:extLst>
            <c:ext xmlns:c16="http://schemas.microsoft.com/office/drawing/2014/chart" uri="{C3380CC4-5D6E-409C-BE32-E72D297353CC}">
              <c16:uniqueId val="{00000006-FFCF-8446-A2DC-3FF848D87B55}"/>
            </c:ext>
          </c:extLst>
        </c:ser>
        <c:ser>
          <c:idx val="7"/>
          <c:order val="7"/>
          <c:tx>
            <c:v>Methaan</c:v>
          </c:tx>
          <c:spPr>
            <a:solidFill>
              <a:srgbClr val="FFFF00"/>
            </a:solidFill>
            <a:ln>
              <a:noFill/>
            </a:ln>
            <a:effectLst/>
          </c:spPr>
          <c:invertIfNegative val="0"/>
          <c:cat>
            <c:strLit>
              <c:ptCount val="4"/>
              <c:pt idx="0">
                <c:v>2030 KM</c:v>
              </c:pt>
              <c:pt idx="1">
                <c:v>2030 EV</c:v>
              </c:pt>
              <c:pt idx="2">
                <c:v>2030 GB</c:v>
              </c:pt>
              <c:pt idx="3">
                <c:v>2030 HA</c:v>
              </c:pt>
            </c:strLit>
          </c:cat>
          <c:val>
            <c:numLit>
              <c:formatCode>General</c:formatCode>
              <c:ptCount val="4"/>
              <c:pt idx="0">
                <c:v>5.2777777777777777</c:v>
              </c:pt>
              <c:pt idx="1">
                <c:v>5.708333333333333</c:v>
              </c:pt>
              <c:pt idx="2">
                <c:v>3.8638888888888889</c:v>
              </c:pt>
              <c:pt idx="3">
                <c:v>5.6916666666666664</c:v>
              </c:pt>
            </c:numLit>
          </c:val>
          <c:extLst>
            <c:ext xmlns:c16="http://schemas.microsoft.com/office/drawing/2014/chart" uri="{C3380CC4-5D6E-409C-BE32-E72D297353CC}">
              <c16:uniqueId val="{00000007-FFCF-8446-A2DC-3FF848D87B55}"/>
            </c:ext>
          </c:extLst>
        </c:ser>
        <c:ser>
          <c:idx val="8"/>
          <c:order val="8"/>
          <c:tx>
            <c:v>Waterstof</c:v>
          </c:tx>
          <c:spPr>
            <a:solidFill>
              <a:srgbClr val="00B0F0"/>
            </a:solidFill>
            <a:ln>
              <a:noFill/>
            </a:ln>
            <a:effectLst/>
          </c:spPr>
          <c:invertIfNegative val="0"/>
          <c:cat>
            <c:strLit>
              <c:ptCount val="4"/>
              <c:pt idx="0">
                <c:v>2030 KM</c:v>
              </c:pt>
              <c:pt idx="1">
                <c:v>2030 EV</c:v>
              </c:pt>
              <c:pt idx="2">
                <c:v>2030 GB</c:v>
              </c:pt>
              <c:pt idx="3">
                <c:v>2030 HA</c:v>
              </c:pt>
            </c:strLit>
          </c:cat>
          <c:val>
            <c:numLit>
              <c:formatCode>General</c:formatCode>
              <c:ptCount val="4"/>
              <c:pt idx="0">
                <c:v>0</c:v>
              </c:pt>
              <c:pt idx="1">
                <c:v>0</c:v>
              </c:pt>
              <c:pt idx="2">
                <c:v>0</c:v>
              </c:pt>
              <c:pt idx="3">
                <c:v>1.0333333333333334</c:v>
              </c:pt>
            </c:numLit>
          </c:val>
          <c:extLst>
            <c:ext xmlns:c16="http://schemas.microsoft.com/office/drawing/2014/chart" uri="{C3380CC4-5D6E-409C-BE32-E72D297353CC}">
              <c16:uniqueId val="{00000008-FFCF-8446-A2DC-3FF848D87B55}"/>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Warmtebronnen warmtenetten KEV2024</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3519164275197339"/>
          <c:y val="9.4450088617638997E-2"/>
          <c:w val="0.64808357248026616"/>
          <c:h val="0.5354875469051309"/>
        </c:manualLayout>
      </c:layout>
      <c:barChart>
        <c:barDir val="col"/>
        <c:grouping val="stacked"/>
        <c:varyColors val="0"/>
        <c:ser>
          <c:idx val="0"/>
          <c:order val="0"/>
          <c:tx>
            <c:v>elektriciteit</c:v>
          </c:tx>
          <c:spPr>
            <a:solidFill>
              <a:schemeClr val="accent1"/>
            </a:solidFill>
            <a:ln>
              <a:noFill/>
            </a:ln>
            <a:effectLst/>
          </c:spPr>
          <c:invertIfNegative val="0"/>
          <c:cat>
            <c:strLit>
              <c:ptCount val="1"/>
              <c:pt idx="0">
                <c:v>KEV 2030</c:v>
              </c:pt>
            </c:strLit>
          </c:cat>
          <c:val>
            <c:numLit>
              <c:formatCode>General</c:formatCode>
              <c:ptCount val="1"/>
              <c:pt idx="0">
                <c:v>8.9444444444444451E-2</c:v>
              </c:pt>
            </c:numLit>
          </c:val>
          <c:extLst>
            <c:ext xmlns:c16="http://schemas.microsoft.com/office/drawing/2014/chart" uri="{C3380CC4-5D6E-409C-BE32-E72D297353CC}">
              <c16:uniqueId val="{00000000-9AB4-5B40-86B8-E0F92B1611DF}"/>
            </c:ext>
          </c:extLst>
        </c:ser>
        <c:ser>
          <c:idx val="1"/>
          <c:order val="1"/>
          <c:tx>
            <c:v>omgevingswarmte</c:v>
          </c:tx>
          <c:spPr>
            <a:solidFill>
              <a:schemeClr val="accent2"/>
            </a:solidFill>
            <a:ln>
              <a:noFill/>
            </a:ln>
            <a:effectLst/>
          </c:spPr>
          <c:invertIfNegative val="0"/>
          <c:cat>
            <c:strLit>
              <c:ptCount val="1"/>
              <c:pt idx="0">
                <c:v>KEV 2030</c:v>
              </c:pt>
            </c:strLit>
          </c:cat>
          <c:val>
            <c:numLit>
              <c:formatCode>General</c:formatCode>
              <c:ptCount val="1"/>
              <c:pt idx="0">
                <c:v>0</c:v>
              </c:pt>
            </c:numLit>
          </c:val>
          <c:extLst>
            <c:ext xmlns:c16="http://schemas.microsoft.com/office/drawing/2014/chart" uri="{C3380CC4-5D6E-409C-BE32-E72D297353CC}">
              <c16:uniqueId val="{00000001-9AB4-5B40-86B8-E0F92B1611DF}"/>
            </c:ext>
          </c:extLst>
        </c:ser>
        <c:ser>
          <c:idx val="2"/>
          <c:order val="2"/>
          <c:tx>
            <c:v>Zonthermie</c:v>
          </c:tx>
          <c:spPr>
            <a:solidFill>
              <a:srgbClr val="5B9BD5"/>
            </a:solidFill>
            <a:ln>
              <a:noFill/>
            </a:ln>
            <a:effectLst/>
          </c:spPr>
          <c:invertIfNegative val="0"/>
          <c:cat>
            <c:strLit>
              <c:ptCount val="1"/>
              <c:pt idx="0">
                <c:v>KEV 2030</c:v>
              </c:pt>
            </c:strLit>
          </c:cat>
          <c:val>
            <c:numLit>
              <c:formatCode>General</c:formatCode>
              <c:ptCount val="1"/>
              <c:pt idx="0">
                <c:v>0.66111111111111109</c:v>
              </c:pt>
            </c:numLit>
          </c:val>
          <c:extLst>
            <c:ext xmlns:c16="http://schemas.microsoft.com/office/drawing/2014/chart" uri="{C3380CC4-5D6E-409C-BE32-E72D297353CC}">
              <c16:uniqueId val="{00000002-9AB4-5B40-86B8-E0F92B1611DF}"/>
            </c:ext>
          </c:extLst>
        </c:ser>
        <c:ser>
          <c:idx val="3"/>
          <c:order val="3"/>
          <c:tx>
            <c:v>geothermie</c:v>
          </c:tx>
          <c:spPr>
            <a:solidFill>
              <a:sysClr val="window" lastClr="FFFFFF">
                <a:lumMod val="75000"/>
              </a:sysClr>
            </a:solidFill>
            <a:ln>
              <a:noFill/>
            </a:ln>
            <a:effectLst/>
          </c:spPr>
          <c:invertIfNegative val="0"/>
          <c:cat>
            <c:strLit>
              <c:ptCount val="1"/>
              <c:pt idx="0">
                <c:v>KEV 2030</c:v>
              </c:pt>
            </c:strLit>
          </c:cat>
          <c:val>
            <c:numLit>
              <c:formatCode>General</c:formatCode>
              <c:ptCount val="1"/>
              <c:pt idx="0">
                <c:v>1.7027777777777777</c:v>
              </c:pt>
            </c:numLit>
          </c:val>
          <c:extLst>
            <c:ext xmlns:c16="http://schemas.microsoft.com/office/drawing/2014/chart" uri="{C3380CC4-5D6E-409C-BE32-E72D297353CC}">
              <c16:uniqueId val="{00000003-9AB4-5B40-86B8-E0F92B1611DF}"/>
            </c:ext>
          </c:extLst>
        </c:ser>
        <c:ser>
          <c:idx val="4"/>
          <c:order val="4"/>
          <c:tx>
            <c:v>restwarmte</c:v>
          </c:tx>
          <c:spPr>
            <a:solidFill>
              <a:srgbClr val="FFC000"/>
            </a:solidFill>
            <a:ln>
              <a:noFill/>
            </a:ln>
            <a:effectLst/>
          </c:spPr>
          <c:invertIfNegative val="0"/>
          <c:cat>
            <c:strLit>
              <c:ptCount val="1"/>
              <c:pt idx="0">
                <c:v>KEV 2030</c:v>
              </c:pt>
            </c:strLit>
          </c:cat>
          <c:val>
            <c:numLit>
              <c:formatCode>General</c:formatCode>
              <c:ptCount val="1"/>
              <c:pt idx="0">
                <c:v>1.3666666666666667</c:v>
              </c:pt>
            </c:numLit>
          </c:val>
          <c:extLst>
            <c:ext xmlns:c16="http://schemas.microsoft.com/office/drawing/2014/chart" uri="{C3380CC4-5D6E-409C-BE32-E72D297353CC}">
              <c16:uniqueId val="{00000004-9AB4-5B40-86B8-E0F92B1611DF}"/>
            </c:ext>
          </c:extLst>
        </c:ser>
        <c:ser>
          <c:idx val="5"/>
          <c:order val="5"/>
          <c:tx>
            <c:v>Niet-biogeen afval</c:v>
          </c:tx>
          <c:spPr>
            <a:solidFill>
              <a:srgbClr val="70AD47"/>
            </a:solidFill>
            <a:ln>
              <a:noFill/>
            </a:ln>
            <a:effectLst/>
          </c:spPr>
          <c:invertIfNegative val="0"/>
          <c:cat>
            <c:strLit>
              <c:ptCount val="1"/>
              <c:pt idx="0">
                <c:v>KEV 2030</c:v>
              </c:pt>
            </c:strLit>
          </c:cat>
          <c:val>
            <c:numLit>
              <c:formatCode>General</c:formatCode>
              <c:ptCount val="1"/>
              <c:pt idx="0">
                <c:v>2.4250000000000003</c:v>
              </c:pt>
            </c:numLit>
          </c:val>
          <c:extLst>
            <c:ext xmlns:c16="http://schemas.microsoft.com/office/drawing/2014/chart" uri="{C3380CC4-5D6E-409C-BE32-E72D297353CC}">
              <c16:uniqueId val="{00000005-9AB4-5B40-86B8-E0F92B1611DF}"/>
            </c:ext>
          </c:extLst>
        </c:ser>
        <c:ser>
          <c:idx val="6"/>
          <c:order val="6"/>
          <c:tx>
            <c:v>biomassaproducten</c:v>
          </c:tx>
          <c:spPr>
            <a:solidFill>
              <a:srgbClr val="00B050"/>
            </a:solidFill>
            <a:ln>
              <a:noFill/>
            </a:ln>
            <a:effectLst/>
          </c:spPr>
          <c:invertIfNegative val="0"/>
          <c:cat>
            <c:strLit>
              <c:ptCount val="1"/>
              <c:pt idx="0">
                <c:v>KEV 2030</c:v>
              </c:pt>
            </c:strLit>
          </c:cat>
          <c:val>
            <c:numLit>
              <c:formatCode>General</c:formatCode>
              <c:ptCount val="1"/>
              <c:pt idx="0">
                <c:v>3.3250000000000002</c:v>
              </c:pt>
            </c:numLit>
          </c:val>
          <c:extLst>
            <c:ext xmlns:c16="http://schemas.microsoft.com/office/drawing/2014/chart" uri="{C3380CC4-5D6E-409C-BE32-E72D297353CC}">
              <c16:uniqueId val="{00000006-9AB4-5B40-86B8-E0F92B1611DF}"/>
            </c:ext>
          </c:extLst>
        </c:ser>
        <c:ser>
          <c:idx val="7"/>
          <c:order val="7"/>
          <c:tx>
            <c:v>aardgas</c:v>
          </c:tx>
          <c:spPr>
            <a:solidFill>
              <a:srgbClr val="FFFF00"/>
            </a:solidFill>
            <a:ln>
              <a:noFill/>
            </a:ln>
            <a:effectLst/>
          </c:spPr>
          <c:invertIfNegative val="0"/>
          <c:cat>
            <c:strLit>
              <c:ptCount val="1"/>
              <c:pt idx="0">
                <c:v>KEV 2030</c:v>
              </c:pt>
            </c:strLit>
          </c:cat>
          <c:val>
            <c:numLit>
              <c:formatCode>General</c:formatCode>
              <c:ptCount val="1"/>
              <c:pt idx="0">
                <c:v>13.430555555555555</c:v>
              </c:pt>
            </c:numLit>
          </c:val>
          <c:extLst>
            <c:ext xmlns:c16="http://schemas.microsoft.com/office/drawing/2014/chart" uri="{C3380CC4-5D6E-409C-BE32-E72D297353CC}">
              <c16:uniqueId val="{00000007-9AB4-5B40-86B8-E0F92B1611DF}"/>
            </c:ext>
          </c:extLst>
        </c:ser>
        <c:ser>
          <c:idx val="8"/>
          <c:order val="8"/>
          <c:tx>
            <c:v>Waterstof</c:v>
          </c:tx>
          <c:spPr>
            <a:solidFill>
              <a:srgbClr val="00B0F0"/>
            </a:solidFill>
            <a:ln>
              <a:noFill/>
            </a:ln>
            <a:effectLst/>
          </c:spPr>
          <c:invertIfNegative val="0"/>
          <c:cat>
            <c:strLit>
              <c:ptCount val="1"/>
              <c:pt idx="0">
                <c:v>KEV 2030</c:v>
              </c:pt>
            </c:strLit>
          </c:cat>
          <c:val>
            <c:numLit>
              <c:formatCode>General</c:formatCode>
              <c:ptCount val="1"/>
              <c:pt idx="0">
                <c:v>0</c:v>
              </c:pt>
            </c:numLit>
          </c:val>
          <c:extLst>
            <c:ext xmlns:c16="http://schemas.microsoft.com/office/drawing/2014/chart" uri="{C3380CC4-5D6E-409C-BE32-E72D297353CC}">
              <c16:uniqueId val="{00000008-9AB4-5B40-86B8-E0F92B1611DF}"/>
            </c:ext>
          </c:extLst>
        </c:ser>
        <c:ser>
          <c:idx val="9"/>
          <c:order val="9"/>
          <c:tx>
            <c:v>Geimporteerde warmte</c:v>
          </c:tx>
          <c:spPr>
            <a:solidFill>
              <a:srgbClr val="7030A0"/>
            </a:solidFill>
            <a:ln>
              <a:noFill/>
            </a:ln>
            <a:effectLst/>
          </c:spPr>
          <c:invertIfNegative val="0"/>
          <c:cat>
            <c:strLit>
              <c:ptCount val="1"/>
              <c:pt idx="0">
                <c:v>KEV 2030</c:v>
              </c:pt>
            </c:strLit>
          </c:cat>
          <c:val>
            <c:numLit>
              <c:formatCode>General</c:formatCode>
              <c:ptCount val="1"/>
              <c:pt idx="0">
                <c:v>11.944444444444445</c:v>
              </c:pt>
            </c:numLit>
          </c:val>
          <c:extLst>
            <c:ext xmlns:c16="http://schemas.microsoft.com/office/drawing/2014/chart" uri="{C3380CC4-5D6E-409C-BE32-E72D297353CC}">
              <c16:uniqueId val="{00000009-9AB4-5B40-86B8-E0F92B1611DF}"/>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Warmtevraag warmtenetten IP2024</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31251376764862965"/>
          <c:y val="0.12051613756213754"/>
          <c:w val="0.6874862323513703"/>
          <c:h val="0.50672757378705879"/>
        </c:manualLayout>
      </c:layout>
      <c:barChart>
        <c:barDir val="col"/>
        <c:grouping val="stacked"/>
        <c:varyColors val="0"/>
        <c:ser>
          <c:idx val="0"/>
          <c:order val="0"/>
          <c:tx>
            <c:v>Gebouwde omgeving</c:v>
          </c:tx>
          <c:spPr>
            <a:solidFill>
              <a:schemeClr val="accent1"/>
            </a:solidFill>
            <a:ln>
              <a:noFill/>
            </a:ln>
            <a:effectLst/>
          </c:spPr>
          <c:invertIfNegative val="0"/>
          <c:cat>
            <c:strLit>
              <c:ptCount val="3"/>
              <c:pt idx="0">
                <c:v>2030 KA</c:v>
              </c:pt>
              <c:pt idx="1">
                <c:v>2030 Nat</c:v>
              </c:pt>
              <c:pt idx="2">
                <c:v>2030 Int</c:v>
              </c:pt>
            </c:strLit>
          </c:cat>
          <c:val>
            <c:numLit>
              <c:formatCode>General</c:formatCode>
              <c:ptCount val="3"/>
              <c:pt idx="0">
                <c:v>12.563888888888886</c:v>
              </c:pt>
              <c:pt idx="1">
                <c:v>16.06388888888889</c:v>
              </c:pt>
              <c:pt idx="2">
                <c:v>11.427777777777777</c:v>
              </c:pt>
            </c:numLit>
          </c:val>
          <c:extLst>
            <c:ext xmlns:c16="http://schemas.microsoft.com/office/drawing/2014/chart" uri="{C3380CC4-5D6E-409C-BE32-E72D297353CC}">
              <c16:uniqueId val="{00000000-4A44-7E45-BB05-C3C92369CFE7}"/>
            </c:ext>
          </c:extLst>
        </c:ser>
        <c:ser>
          <c:idx val="1"/>
          <c:order val="1"/>
          <c:tx>
            <c:v>Landbouw</c:v>
          </c:tx>
          <c:spPr>
            <a:solidFill>
              <a:schemeClr val="accent2"/>
            </a:solidFill>
            <a:ln>
              <a:noFill/>
            </a:ln>
            <a:effectLst/>
          </c:spPr>
          <c:invertIfNegative val="0"/>
          <c:cat>
            <c:strLit>
              <c:ptCount val="3"/>
              <c:pt idx="0">
                <c:v>2030 KA</c:v>
              </c:pt>
              <c:pt idx="1">
                <c:v>2030 Nat</c:v>
              </c:pt>
              <c:pt idx="2">
                <c:v>2030 Int</c:v>
              </c:pt>
            </c:strLit>
          </c:cat>
          <c:val>
            <c:numLit>
              <c:formatCode>General</c:formatCode>
              <c:ptCount val="3"/>
              <c:pt idx="0">
                <c:v>0</c:v>
              </c:pt>
              <c:pt idx="1">
                <c:v>0</c:v>
              </c:pt>
              <c:pt idx="2">
                <c:v>0</c:v>
              </c:pt>
            </c:numLit>
          </c:val>
          <c:extLst>
            <c:ext xmlns:c16="http://schemas.microsoft.com/office/drawing/2014/chart" uri="{C3380CC4-5D6E-409C-BE32-E72D297353CC}">
              <c16:uniqueId val="{00000001-4A44-7E45-BB05-C3C92369CFE7}"/>
            </c:ext>
          </c:extLst>
        </c:ser>
        <c:ser>
          <c:idx val="2"/>
          <c:order val="2"/>
          <c:tx>
            <c:v>Verliezen</c:v>
          </c:tx>
          <c:spPr>
            <a:solidFill>
              <a:srgbClr val="FFC000"/>
            </a:solidFill>
            <a:ln>
              <a:noFill/>
            </a:ln>
            <a:effectLst/>
          </c:spPr>
          <c:invertIfNegative val="0"/>
          <c:cat>
            <c:strLit>
              <c:ptCount val="3"/>
              <c:pt idx="0">
                <c:v>2030 KA</c:v>
              </c:pt>
              <c:pt idx="1">
                <c:v>2030 Nat</c:v>
              </c:pt>
              <c:pt idx="2">
                <c:v>2030 Int</c:v>
              </c:pt>
            </c:strLit>
          </c:cat>
          <c:val>
            <c:numLit>
              <c:formatCode>General</c:formatCode>
              <c:ptCount val="3"/>
              <c:pt idx="0">
                <c:v>10.927777777777777</c:v>
              </c:pt>
              <c:pt idx="1">
                <c:v>16.149999999999999</c:v>
              </c:pt>
              <c:pt idx="2">
                <c:v>8.8666666666666654</c:v>
              </c:pt>
            </c:numLit>
          </c:val>
          <c:extLst>
            <c:ext xmlns:c16="http://schemas.microsoft.com/office/drawing/2014/chart" uri="{C3380CC4-5D6E-409C-BE32-E72D297353CC}">
              <c16:uniqueId val="{00000002-4A44-7E45-BB05-C3C92369CFE7}"/>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Warmtevraag warmtenetten IP2026</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30125587548948562"/>
          <c:y val="0.12051613756213754"/>
          <c:w val="0.69874412451051438"/>
          <c:h val="0.50672757378705879"/>
        </c:manualLayout>
      </c:layout>
      <c:barChart>
        <c:barDir val="col"/>
        <c:grouping val="stacked"/>
        <c:varyColors val="0"/>
        <c:ser>
          <c:idx val="0"/>
          <c:order val="0"/>
          <c:tx>
            <c:v>Gebouwde omgeving</c:v>
          </c:tx>
          <c:spPr>
            <a:solidFill>
              <a:schemeClr val="accent1"/>
            </a:solidFill>
            <a:ln>
              <a:noFill/>
            </a:ln>
            <a:effectLst/>
          </c:spPr>
          <c:invertIfNegative val="0"/>
          <c:cat>
            <c:strLit>
              <c:ptCount val="4"/>
              <c:pt idx="0">
                <c:v>2030 KM</c:v>
              </c:pt>
              <c:pt idx="1">
                <c:v>2030 EV</c:v>
              </c:pt>
              <c:pt idx="2">
                <c:v>2030 GB</c:v>
              </c:pt>
              <c:pt idx="3">
                <c:v>2030 HA</c:v>
              </c:pt>
            </c:strLit>
          </c:cat>
          <c:val>
            <c:numLit>
              <c:formatCode>General</c:formatCode>
              <c:ptCount val="4"/>
              <c:pt idx="0">
                <c:v>14.397222222222222</c:v>
              </c:pt>
              <c:pt idx="1">
                <c:v>18.68611111111111</c:v>
              </c:pt>
              <c:pt idx="2">
                <c:v>12.547222222222222</c:v>
              </c:pt>
              <c:pt idx="3">
                <c:v>12.541666666666668</c:v>
              </c:pt>
            </c:numLit>
          </c:val>
          <c:extLst>
            <c:ext xmlns:c16="http://schemas.microsoft.com/office/drawing/2014/chart" uri="{C3380CC4-5D6E-409C-BE32-E72D297353CC}">
              <c16:uniqueId val="{00000000-8998-7D42-9370-5F0BFAC4D6C7}"/>
            </c:ext>
          </c:extLst>
        </c:ser>
        <c:ser>
          <c:idx val="1"/>
          <c:order val="1"/>
          <c:tx>
            <c:v>Landbouw</c:v>
          </c:tx>
          <c:spPr>
            <a:solidFill>
              <a:schemeClr val="accent2"/>
            </a:solidFill>
            <a:ln>
              <a:noFill/>
            </a:ln>
            <a:effectLst/>
          </c:spPr>
          <c:invertIfNegative val="0"/>
          <c:cat>
            <c:strLit>
              <c:ptCount val="4"/>
              <c:pt idx="0">
                <c:v>2030 KM</c:v>
              </c:pt>
              <c:pt idx="1">
                <c:v>2030 EV</c:v>
              </c:pt>
              <c:pt idx="2">
                <c:v>2030 GB</c:v>
              </c:pt>
              <c:pt idx="3">
                <c:v>2030 HA</c:v>
              </c:pt>
            </c:strLit>
          </c:cat>
          <c:val>
            <c:numLit>
              <c:formatCode>General</c:formatCode>
              <c:ptCount val="4"/>
              <c:pt idx="0">
                <c:v>3.4861111111111112</c:v>
              </c:pt>
              <c:pt idx="1">
                <c:v>3.3138888888888887</c:v>
              </c:pt>
              <c:pt idx="2">
                <c:v>2.4444444444444446</c:v>
              </c:pt>
              <c:pt idx="3">
                <c:v>2.7833333333333332</c:v>
              </c:pt>
            </c:numLit>
          </c:val>
          <c:extLst>
            <c:ext xmlns:c16="http://schemas.microsoft.com/office/drawing/2014/chart" uri="{C3380CC4-5D6E-409C-BE32-E72D297353CC}">
              <c16:uniqueId val="{00000001-8998-7D42-9370-5F0BFAC4D6C7}"/>
            </c:ext>
          </c:extLst>
        </c:ser>
        <c:ser>
          <c:idx val="2"/>
          <c:order val="2"/>
          <c:tx>
            <c:v>Verliezen</c:v>
          </c:tx>
          <c:spPr>
            <a:solidFill>
              <a:schemeClr val="accent3"/>
            </a:solidFill>
            <a:ln>
              <a:noFill/>
            </a:ln>
            <a:effectLst/>
          </c:spPr>
          <c:invertIfNegative val="0"/>
          <c:cat>
            <c:strLit>
              <c:ptCount val="4"/>
              <c:pt idx="0">
                <c:v>2030 KM</c:v>
              </c:pt>
              <c:pt idx="1">
                <c:v>2030 EV</c:v>
              </c:pt>
              <c:pt idx="2">
                <c:v>2030 GB</c:v>
              </c:pt>
              <c:pt idx="3">
                <c:v>2030 HA</c:v>
              </c:pt>
            </c:strLit>
          </c:cat>
          <c:val>
            <c:numLit>
              <c:formatCode>General</c:formatCode>
              <c:ptCount val="4"/>
              <c:pt idx="0">
                <c:v>3.8694444444444445</c:v>
              </c:pt>
              <c:pt idx="1">
                <c:v>4.5027777777777782</c:v>
              </c:pt>
              <c:pt idx="2">
                <c:v>3.5972222222222219</c:v>
              </c:pt>
              <c:pt idx="3">
                <c:v>4.1611111111111114</c:v>
              </c:pt>
            </c:numLit>
          </c:val>
          <c:extLst>
            <c:ext xmlns:c16="http://schemas.microsoft.com/office/drawing/2014/chart" uri="{C3380CC4-5D6E-409C-BE32-E72D297353CC}">
              <c16:uniqueId val="{00000002-8998-7D42-9370-5F0BFAC4D6C7}"/>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l-NL" b="1"/>
              <a:t>Warmtevraag warmtenetten II3050v2</a:t>
            </a:r>
          </a:p>
        </c:rich>
      </c:tx>
      <c:layout>
        <c:manualLayout>
          <c:xMode val="edge"/>
          <c:yMode val="edge"/>
          <c:x val="0.3411659069260316"/>
          <c:y val="1.28102869630365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0.31251376764862965"/>
          <c:y val="0.12051613756213754"/>
          <c:w val="0.6874862323513703"/>
          <c:h val="0.50672757378705879"/>
        </c:manualLayout>
      </c:layout>
      <c:barChart>
        <c:barDir val="col"/>
        <c:grouping val="stacked"/>
        <c:varyColors val="0"/>
        <c:ser>
          <c:idx val="0"/>
          <c:order val="0"/>
          <c:tx>
            <c:v>Gebouwde omgeving</c:v>
          </c:tx>
          <c:spPr>
            <a:solidFill>
              <a:schemeClr val="accent1"/>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20.2</c:v>
              </c:pt>
              <c:pt idx="1">
                <c:v>28.6</c:v>
              </c:pt>
              <c:pt idx="2">
                <c:v>15.8</c:v>
              </c:pt>
              <c:pt idx="3">
                <c:v>11.6</c:v>
              </c:pt>
            </c:numLit>
          </c:val>
          <c:extLst>
            <c:ext xmlns:c16="http://schemas.microsoft.com/office/drawing/2014/chart" uri="{C3380CC4-5D6E-409C-BE32-E72D297353CC}">
              <c16:uniqueId val="{00000000-1006-1542-B8EA-9BEDBD2C3F35}"/>
            </c:ext>
          </c:extLst>
        </c:ser>
        <c:ser>
          <c:idx val="1"/>
          <c:order val="1"/>
          <c:tx>
            <c:v>Landbouw</c:v>
          </c:tx>
          <c:spPr>
            <a:solidFill>
              <a:schemeClr val="accent2"/>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12.5</c:v>
              </c:pt>
              <c:pt idx="1">
                <c:v>10.1</c:v>
              </c:pt>
              <c:pt idx="2">
                <c:v>7.8</c:v>
              </c:pt>
              <c:pt idx="3">
                <c:v>4.7</c:v>
              </c:pt>
            </c:numLit>
          </c:val>
          <c:extLst>
            <c:ext xmlns:c16="http://schemas.microsoft.com/office/drawing/2014/chart" uri="{C3380CC4-5D6E-409C-BE32-E72D297353CC}">
              <c16:uniqueId val="{00000001-1006-1542-B8EA-9BEDBD2C3F35}"/>
            </c:ext>
          </c:extLst>
        </c:ser>
        <c:ser>
          <c:idx val="2"/>
          <c:order val="2"/>
          <c:tx>
            <c:v>Verliezen</c:v>
          </c:tx>
          <c:spPr>
            <a:solidFill>
              <a:schemeClr val="accent3"/>
            </a:solidFill>
            <a:ln>
              <a:noFill/>
            </a:ln>
            <a:effectLst/>
          </c:spPr>
          <c:invertIfNegative val="0"/>
          <c:cat>
            <c:strLit>
              <c:ptCount val="4"/>
              <c:pt idx="0">
                <c:v>2050 Dec</c:v>
              </c:pt>
              <c:pt idx="1">
                <c:v>2050 Nat</c:v>
              </c:pt>
              <c:pt idx="2">
                <c:v>2050 Eur</c:v>
              </c:pt>
              <c:pt idx="3">
                <c:v>2050 Int</c:v>
              </c:pt>
            </c:strLit>
          </c:cat>
          <c:val>
            <c:numLit>
              <c:formatCode>General</c:formatCode>
              <c:ptCount val="4"/>
              <c:pt idx="0">
                <c:v>10.9</c:v>
              </c:pt>
              <c:pt idx="1">
                <c:v>9.4</c:v>
              </c:pt>
              <c:pt idx="2">
                <c:v>6.3</c:v>
              </c:pt>
              <c:pt idx="3">
                <c:v>3.4</c:v>
              </c:pt>
            </c:numLit>
          </c:val>
          <c:extLst>
            <c:ext xmlns:c16="http://schemas.microsoft.com/office/drawing/2014/chart" uri="{C3380CC4-5D6E-409C-BE32-E72D297353CC}">
              <c16:uniqueId val="{00000002-1006-1542-B8EA-9BEDBD2C3F35}"/>
            </c:ext>
          </c:extLst>
        </c:ser>
        <c:dLbls>
          <c:showLegendKey val="0"/>
          <c:showVal val="0"/>
          <c:showCatName val="0"/>
          <c:showSerName val="0"/>
          <c:showPercent val="0"/>
          <c:showBubbleSize val="0"/>
        </c:dLbls>
        <c:gapWidth val="150"/>
        <c:overlap val="100"/>
        <c:axId val="112601247"/>
        <c:axId val="112606287"/>
      </c:barChart>
      <c:catAx>
        <c:axId val="112601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12606287"/>
        <c:crosses val="autoZero"/>
        <c:auto val="1"/>
        <c:lblAlgn val="ctr"/>
        <c:lblOffset val="100"/>
        <c:noMultiLvlLbl val="0"/>
      </c:catAx>
      <c:valAx>
        <c:axId val="112606287"/>
        <c:scaling>
          <c:orientation val="minMax"/>
          <c:max val="70"/>
          <c:min val="0"/>
        </c:scaling>
        <c:delete val="0"/>
        <c:axPos val="l"/>
        <c:majorGridlines>
          <c:spPr>
            <a:ln w="9525" cap="flat" cmpd="sng" algn="ctr">
              <a:solidFill>
                <a:schemeClr val="tx1">
                  <a:lumMod val="15000"/>
                  <a:lumOff val="85000"/>
                </a:schemeClr>
              </a:solidFill>
              <a:round/>
            </a:ln>
            <a:effectLst/>
          </c:spPr>
        </c:majorGridlines>
        <c:numFmt formatCode="0&quot; TWh&quot;"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nl-NL"/>
          </a:p>
        </c:txPr>
        <c:crossAx val="112601247"/>
        <c:crosses val="autoZero"/>
        <c:crossBetween val="between"/>
        <c:majorUnit val="10"/>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1" i="0" u="none" strike="noStrike" kern="1200" baseline="0">
                <a:solidFill>
                  <a:schemeClr val="tx1">
                    <a:lumMod val="65000"/>
                    <a:lumOff val="35000"/>
                  </a:schemeClr>
                </a:solidFill>
                <a:latin typeface="+mn-lt"/>
                <a:ea typeface="+mn-ea"/>
                <a:cs typeface="+mn-cs"/>
              </a:defRPr>
            </a:pPr>
            <a:endParaRPr lang="nl-NL"/>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rgbClr val="4472C4"/>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69</xdr:col>
      <xdr:colOff>68035</xdr:colOff>
      <xdr:row>0</xdr:row>
      <xdr:rowOff>0</xdr:rowOff>
    </xdr:from>
    <xdr:to>
      <xdr:col>78</xdr:col>
      <xdr:colOff>49</xdr:colOff>
      <xdr:row>15</xdr:row>
      <xdr:rowOff>58361</xdr:rowOff>
    </xdr:to>
    <xdr:pic>
      <xdr:nvPicPr>
        <xdr:cNvPr id="2" name="Picture 1">
          <a:extLst>
            <a:ext uri="{FF2B5EF4-FFF2-40B4-BE49-F238E27FC236}">
              <a16:creationId xmlns:a16="http://schemas.microsoft.com/office/drawing/2014/main" id="{4975C8E1-13B5-CE4F-BC02-BADD3290ED20}"/>
            </a:ext>
          </a:extLst>
        </xdr:cNvPr>
        <xdr:cNvPicPr>
          <a:picLocks noChangeAspect="1"/>
        </xdr:cNvPicPr>
      </xdr:nvPicPr>
      <xdr:blipFill>
        <a:blip xmlns:r="http://schemas.openxmlformats.org/officeDocument/2006/relationships" r:embed="rId1"/>
        <a:stretch>
          <a:fillRect/>
        </a:stretch>
      </xdr:blipFill>
      <xdr:spPr>
        <a:xfrm>
          <a:off x="81957635" y="0"/>
          <a:ext cx="7198954" cy="3709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70</xdr:col>
      <xdr:colOff>380969</xdr:colOff>
      <xdr:row>203</xdr:row>
      <xdr:rowOff>136071</xdr:rowOff>
    </xdr:from>
    <xdr:to>
      <xdr:col>78</xdr:col>
      <xdr:colOff>0</xdr:colOff>
      <xdr:row>236</xdr:row>
      <xdr:rowOff>117008</xdr:rowOff>
    </xdr:to>
    <xdr:graphicFrame macro="">
      <xdr:nvGraphicFramePr>
        <xdr:cNvPr id="3" name="Grafiek 6">
          <a:extLst>
            <a:ext uri="{FF2B5EF4-FFF2-40B4-BE49-F238E27FC236}">
              <a16:creationId xmlns:a16="http://schemas.microsoft.com/office/drawing/2014/main" id="{C8E7E9C8-3731-1A4C-B7AC-772C12B72075}"/>
            </a:ext>
            <a:ext uri="{147F2762-F138-4A5C-976F-8EAC2B608ADB}">
              <a16:predDERef xmlns:a16="http://schemas.microsoft.com/office/drawing/2014/main" pred="{70BB0344-FDBF-4097-A35E-54A718310A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58</xdr:col>
      <xdr:colOff>272139</xdr:colOff>
      <xdr:row>99</xdr:row>
      <xdr:rowOff>95252</xdr:rowOff>
    </xdr:from>
    <xdr:to>
      <xdr:col>66</xdr:col>
      <xdr:colOff>307292</xdr:colOff>
      <xdr:row>132</xdr:row>
      <xdr:rowOff>108859</xdr:rowOff>
    </xdr:to>
    <xdr:graphicFrame macro="">
      <xdr:nvGraphicFramePr>
        <xdr:cNvPr id="95" name="Grafiek 3">
          <a:extLst>
            <a:ext uri="{FF2B5EF4-FFF2-40B4-BE49-F238E27FC236}">
              <a16:creationId xmlns:a16="http://schemas.microsoft.com/office/drawing/2014/main" id="{7078C1AA-6A67-D947-9FE0-A61DAF462A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70</xdr:col>
      <xdr:colOff>367356</xdr:colOff>
      <xdr:row>99</xdr:row>
      <xdr:rowOff>95251</xdr:rowOff>
    </xdr:from>
    <xdr:to>
      <xdr:col>78</xdr:col>
      <xdr:colOff>408209</xdr:colOff>
      <xdr:row>132</xdr:row>
      <xdr:rowOff>108858</xdr:rowOff>
    </xdr:to>
    <xdr:graphicFrame macro="">
      <xdr:nvGraphicFramePr>
        <xdr:cNvPr id="94" name="Grafiek 4">
          <a:extLst>
            <a:ext uri="{FF2B5EF4-FFF2-40B4-BE49-F238E27FC236}">
              <a16:creationId xmlns:a16="http://schemas.microsoft.com/office/drawing/2014/main" id="{92A8E83D-A20F-A546-9F72-C22C635FE5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66</xdr:col>
      <xdr:colOff>127904</xdr:colOff>
      <xdr:row>123</xdr:row>
      <xdr:rowOff>26308</xdr:rowOff>
    </xdr:from>
    <xdr:to>
      <xdr:col>70</xdr:col>
      <xdr:colOff>464226</xdr:colOff>
      <xdr:row>123</xdr:row>
      <xdr:rowOff>26308</xdr:rowOff>
    </xdr:to>
    <xdr:cxnSp macro="">
      <xdr:nvCxnSpPr>
        <xdr:cNvPr id="93" name="Rechte verbindingslijn met pijl 5">
          <a:extLst>
            <a:ext uri="{FF2B5EF4-FFF2-40B4-BE49-F238E27FC236}">
              <a16:creationId xmlns:a16="http://schemas.microsoft.com/office/drawing/2014/main" id="{36AA1339-FABD-E748-AEF1-5593BB74FF29}"/>
            </a:ext>
          </a:extLst>
        </xdr:cNvPr>
        <xdr:cNvCxnSpPr/>
      </xdr:nvCxnSpPr>
      <xdr:spPr>
        <a:xfrm flipV="1">
          <a:off x="39409004" y="4725308"/>
          <a:ext cx="3028722" cy="0"/>
        </a:xfrm>
        <a:prstGeom prst="straightConnector1">
          <a:avLst/>
        </a:prstGeom>
        <a:ln>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134261</xdr:colOff>
      <xdr:row>124</xdr:row>
      <xdr:rowOff>47170</xdr:rowOff>
    </xdr:from>
    <xdr:to>
      <xdr:col>70</xdr:col>
      <xdr:colOff>470583</xdr:colOff>
      <xdr:row>124</xdr:row>
      <xdr:rowOff>47170</xdr:rowOff>
    </xdr:to>
    <xdr:cxnSp macro="">
      <xdr:nvCxnSpPr>
        <xdr:cNvPr id="92" name="Rechte verbindingslijn met pijl 6">
          <a:extLst>
            <a:ext uri="{FF2B5EF4-FFF2-40B4-BE49-F238E27FC236}">
              <a16:creationId xmlns:a16="http://schemas.microsoft.com/office/drawing/2014/main" id="{492D2B2A-D2B1-8447-8FB9-CC8FDD382A4F}"/>
            </a:ext>
          </a:extLst>
        </xdr:cNvPr>
        <xdr:cNvCxnSpPr/>
      </xdr:nvCxnSpPr>
      <xdr:spPr>
        <a:xfrm flipV="1">
          <a:off x="39415361" y="4936670"/>
          <a:ext cx="3028722" cy="0"/>
        </a:xfrm>
        <a:prstGeom prst="straightConnector1">
          <a:avLst/>
        </a:prstGeom>
        <a:ln>
          <a:solidFill>
            <a:srgbClr val="CCCC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159659</xdr:colOff>
      <xdr:row>125</xdr:row>
      <xdr:rowOff>68036</xdr:rowOff>
    </xdr:from>
    <xdr:to>
      <xdr:col>70</xdr:col>
      <xdr:colOff>495981</xdr:colOff>
      <xdr:row>125</xdr:row>
      <xdr:rowOff>68036</xdr:rowOff>
    </xdr:to>
    <xdr:cxnSp macro="">
      <xdr:nvCxnSpPr>
        <xdr:cNvPr id="91" name="Rechte verbindingslijn met pijl 7">
          <a:extLst>
            <a:ext uri="{FF2B5EF4-FFF2-40B4-BE49-F238E27FC236}">
              <a16:creationId xmlns:a16="http://schemas.microsoft.com/office/drawing/2014/main" id="{3949FDE6-9FB2-E040-B7A0-DA52286B010B}"/>
            </a:ext>
          </a:extLst>
        </xdr:cNvPr>
        <xdr:cNvCxnSpPr/>
      </xdr:nvCxnSpPr>
      <xdr:spPr>
        <a:xfrm flipV="1">
          <a:off x="39440759" y="5160736"/>
          <a:ext cx="3028722" cy="0"/>
        </a:xfrm>
        <a:prstGeom prst="straightConnector1">
          <a:avLst/>
        </a:prstGeom>
        <a:ln>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152403</xdr:colOff>
      <xdr:row>126</xdr:row>
      <xdr:rowOff>59870</xdr:rowOff>
    </xdr:from>
    <xdr:to>
      <xdr:col>70</xdr:col>
      <xdr:colOff>488725</xdr:colOff>
      <xdr:row>126</xdr:row>
      <xdr:rowOff>59870</xdr:rowOff>
    </xdr:to>
    <xdr:cxnSp macro="">
      <xdr:nvCxnSpPr>
        <xdr:cNvPr id="90" name="Rechte verbindingslijn met pijl 8">
          <a:extLst>
            <a:ext uri="{FF2B5EF4-FFF2-40B4-BE49-F238E27FC236}">
              <a16:creationId xmlns:a16="http://schemas.microsoft.com/office/drawing/2014/main" id="{D9136D38-9748-EB4F-89DD-7B5EA85A4B71}"/>
            </a:ext>
          </a:extLst>
        </xdr:cNvPr>
        <xdr:cNvCxnSpPr/>
      </xdr:nvCxnSpPr>
      <xdr:spPr>
        <a:xfrm flipV="1">
          <a:off x="39433503" y="5343070"/>
          <a:ext cx="3028722" cy="0"/>
        </a:xfrm>
        <a:prstGeom prst="straightConnector1">
          <a:avLst/>
        </a:prstGeom>
        <a:ln>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151496</xdr:colOff>
      <xdr:row>127</xdr:row>
      <xdr:rowOff>83452</xdr:rowOff>
    </xdr:from>
    <xdr:to>
      <xdr:col>70</xdr:col>
      <xdr:colOff>487818</xdr:colOff>
      <xdr:row>127</xdr:row>
      <xdr:rowOff>83452</xdr:rowOff>
    </xdr:to>
    <xdr:cxnSp macro="">
      <xdr:nvCxnSpPr>
        <xdr:cNvPr id="89" name="Rechte verbindingslijn met pijl 9">
          <a:extLst>
            <a:ext uri="{FF2B5EF4-FFF2-40B4-BE49-F238E27FC236}">
              <a16:creationId xmlns:a16="http://schemas.microsoft.com/office/drawing/2014/main" id="{1923726C-3DDB-3C44-9766-F01A49A07320}"/>
            </a:ext>
          </a:extLst>
        </xdr:cNvPr>
        <xdr:cNvCxnSpPr/>
      </xdr:nvCxnSpPr>
      <xdr:spPr>
        <a:xfrm flipV="1">
          <a:off x="39432596" y="5557152"/>
          <a:ext cx="3028722" cy="0"/>
        </a:xfrm>
        <a:prstGeom prst="straightConnector1">
          <a:avLst/>
        </a:prstGeom>
        <a:ln>
          <a:solidFill>
            <a:schemeClr val="accent4"/>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155121</xdr:colOff>
      <xdr:row>128</xdr:row>
      <xdr:rowOff>104323</xdr:rowOff>
    </xdr:from>
    <xdr:to>
      <xdr:col>70</xdr:col>
      <xdr:colOff>491443</xdr:colOff>
      <xdr:row>128</xdr:row>
      <xdr:rowOff>104323</xdr:rowOff>
    </xdr:to>
    <xdr:cxnSp macro="">
      <xdr:nvCxnSpPr>
        <xdr:cNvPr id="88" name="Rechte verbindingslijn met pijl 10">
          <a:extLst>
            <a:ext uri="{FF2B5EF4-FFF2-40B4-BE49-F238E27FC236}">
              <a16:creationId xmlns:a16="http://schemas.microsoft.com/office/drawing/2014/main" id="{FDD082A7-09AA-8A4A-9E74-2D0E10FA1E86}"/>
            </a:ext>
          </a:extLst>
        </xdr:cNvPr>
        <xdr:cNvCxnSpPr/>
      </xdr:nvCxnSpPr>
      <xdr:spPr>
        <a:xfrm flipV="1">
          <a:off x="39436221" y="5768523"/>
          <a:ext cx="3028722" cy="0"/>
        </a:xfrm>
        <a:prstGeom prst="straightConnector1">
          <a:avLst/>
        </a:prstGeom>
        <a:ln>
          <a:solidFill>
            <a:schemeClr val="bg1">
              <a:lumMod val="6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341078</xdr:colOff>
      <xdr:row>130</xdr:row>
      <xdr:rowOff>46264</xdr:rowOff>
    </xdr:from>
    <xdr:to>
      <xdr:col>70</xdr:col>
      <xdr:colOff>315678</xdr:colOff>
      <xdr:row>130</xdr:row>
      <xdr:rowOff>50064</xdr:rowOff>
    </xdr:to>
    <xdr:cxnSp macro="">
      <xdr:nvCxnSpPr>
        <xdr:cNvPr id="87" name="Rechte verbindingslijn met pijl 11">
          <a:extLst>
            <a:ext uri="{FF2B5EF4-FFF2-40B4-BE49-F238E27FC236}">
              <a16:creationId xmlns:a16="http://schemas.microsoft.com/office/drawing/2014/main" id="{32EF34FC-3DCA-FB4E-99F0-153816545D8B}"/>
            </a:ext>
          </a:extLst>
        </xdr:cNvPr>
        <xdr:cNvCxnSpPr>
          <a:stCxn id="14" idx="1"/>
          <a:endCxn id="15" idx="1"/>
        </xdr:cNvCxnSpPr>
      </xdr:nvCxnSpPr>
      <xdr:spPr>
        <a:xfrm>
          <a:off x="41887396" y="16463900"/>
          <a:ext cx="2676237" cy="3800"/>
        </a:xfrm>
        <a:prstGeom prst="straightConnector1">
          <a:avLst/>
        </a:prstGeom>
        <a:ln>
          <a:solidFill>
            <a:srgbClr val="FF5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168731</xdr:colOff>
      <xdr:row>131</xdr:row>
      <xdr:rowOff>132440</xdr:rowOff>
    </xdr:from>
    <xdr:to>
      <xdr:col>70</xdr:col>
      <xdr:colOff>505053</xdr:colOff>
      <xdr:row>131</xdr:row>
      <xdr:rowOff>132440</xdr:rowOff>
    </xdr:to>
    <xdr:cxnSp macro="">
      <xdr:nvCxnSpPr>
        <xdr:cNvPr id="86" name="Rechte verbindingslijn met pijl 12">
          <a:extLst>
            <a:ext uri="{FF2B5EF4-FFF2-40B4-BE49-F238E27FC236}">
              <a16:creationId xmlns:a16="http://schemas.microsoft.com/office/drawing/2014/main" id="{76916B58-4912-DD47-9B25-0C6D299853B7}"/>
            </a:ext>
          </a:extLst>
        </xdr:cNvPr>
        <xdr:cNvCxnSpPr/>
      </xdr:nvCxnSpPr>
      <xdr:spPr>
        <a:xfrm flipV="1">
          <a:off x="39449831" y="6368140"/>
          <a:ext cx="302872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188678</xdr:colOff>
      <xdr:row>129</xdr:row>
      <xdr:rowOff>8164</xdr:rowOff>
    </xdr:from>
    <xdr:to>
      <xdr:col>66</xdr:col>
      <xdr:colOff>341078</xdr:colOff>
      <xdr:row>131</xdr:row>
      <xdr:rowOff>84364</xdr:rowOff>
    </xdr:to>
    <xdr:sp macro="" textlink="">
      <xdr:nvSpPr>
        <xdr:cNvPr id="85" name="Rechteraccolade 13">
          <a:extLst>
            <a:ext uri="{FF2B5EF4-FFF2-40B4-BE49-F238E27FC236}">
              <a16:creationId xmlns:a16="http://schemas.microsoft.com/office/drawing/2014/main" id="{B32BC7C9-8715-0946-9F31-65B7CBA4DFE5}"/>
            </a:ext>
          </a:extLst>
        </xdr:cNvPr>
        <xdr:cNvSpPr/>
      </xdr:nvSpPr>
      <xdr:spPr>
        <a:xfrm>
          <a:off x="39469778" y="5862864"/>
          <a:ext cx="152400" cy="457200"/>
        </a:xfrm>
        <a:prstGeom prst="rightBrace">
          <a:avLst/>
        </a:prstGeom>
        <a:ln>
          <a:solidFill>
            <a:srgbClr val="FF505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nl-NL" sz="1100">
            <a:solidFill>
              <a:srgbClr val="FF5050"/>
            </a:solidFill>
          </a:endParaRPr>
        </a:p>
      </xdr:txBody>
    </xdr:sp>
    <xdr:clientData/>
  </xdr:twoCellAnchor>
  <xdr:twoCellAnchor>
    <xdr:from>
      <xdr:col>70</xdr:col>
      <xdr:colOff>315678</xdr:colOff>
      <xdr:row>129</xdr:row>
      <xdr:rowOff>27214</xdr:rowOff>
    </xdr:from>
    <xdr:to>
      <xdr:col>70</xdr:col>
      <xdr:colOff>482047</xdr:colOff>
      <xdr:row>131</xdr:row>
      <xdr:rowOff>72914</xdr:rowOff>
    </xdr:to>
    <xdr:sp macro="" textlink="">
      <xdr:nvSpPr>
        <xdr:cNvPr id="84" name="Linkeraccolade 14">
          <a:extLst>
            <a:ext uri="{FF2B5EF4-FFF2-40B4-BE49-F238E27FC236}">
              <a16:creationId xmlns:a16="http://schemas.microsoft.com/office/drawing/2014/main" id="{421ED4B4-9F2E-2E47-A58A-CAAEAF14A6D8}"/>
            </a:ext>
          </a:extLst>
        </xdr:cNvPr>
        <xdr:cNvSpPr/>
      </xdr:nvSpPr>
      <xdr:spPr>
        <a:xfrm>
          <a:off x="42289178" y="5881914"/>
          <a:ext cx="166369" cy="426700"/>
        </a:xfrm>
        <a:prstGeom prst="leftBrace">
          <a:avLst/>
        </a:prstGeom>
        <a:ln>
          <a:solidFill>
            <a:srgbClr val="FF505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nl-NL" sz="1100"/>
        </a:p>
      </xdr:txBody>
    </xdr:sp>
    <xdr:clientData/>
  </xdr:twoCellAnchor>
  <xdr:twoCellAnchor>
    <xdr:from>
      <xdr:col>66</xdr:col>
      <xdr:colOff>497785</xdr:colOff>
      <xdr:row>129</xdr:row>
      <xdr:rowOff>139816</xdr:rowOff>
    </xdr:from>
    <xdr:to>
      <xdr:col>70</xdr:col>
      <xdr:colOff>6105</xdr:colOff>
      <xdr:row>130</xdr:row>
      <xdr:rowOff>138388</xdr:rowOff>
    </xdr:to>
    <xdr:sp macro="" textlink="$CC$172">
      <xdr:nvSpPr>
        <xdr:cNvPr id="83" name="Rechthoek 15">
          <a:extLst>
            <a:ext uri="{FF2B5EF4-FFF2-40B4-BE49-F238E27FC236}">
              <a16:creationId xmlns:a16="http://schemas.microsoft.com/office/drawing/2014/main" id="{4A9882F7-6835-C74A-9DE5-30068F30B373}"/>
            </a:ext>
          </a:extLst>
        </xdr:cNvPr>
        <xdr:cNvSpPr/>
      </xdr:nvSpPr>
      <xdr:spPr>
        <a:xfrm>
          <a:off x="39778885" y="5994516"/>
          <a:ext cx="2200720" cy="18907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3A0914BA-8662-417B-914F-4C06BBF40645}" type="TxLink">
            <a:rPr lang="en-US" sz="1100" b="0" i="0" u="none" strike="noStrike">
              <a:solidFill>
                <a:srgbClr val="FF5050"/>
              </a:solidFill>
              <a:latin typeface="Calibri"/>
              <a:cs typeface="Calibri"/>
            </a:rPr>
            <a:pPr algn="ctr"/>
            <a:t> </a:t>
          </a:fld>
          <a:endParaRPr lang="nl-NL" sz="1100">
            <a:solidFill>
              <a:srgbClr val="FF5050"/>
            </a:solidFill>
          </a:endParaRPr>
        </a:p>
      </xdr:txBody>
    </xdr:sp>
    <xdr:clientData/>
  </xdr:twoCellAnchor>
  <xdr:twoCellAnchor>
    <xdr:from>
      <xdr:col>66</xdr:col>
      <xdr:colOff>485316</xdr:colOff>
      <xdr:row>131</xdr:row>
      <xdr:rowOff>40137</xdr:rowOff>
    </xdr:from>
    <xdr:to>
      <xdr:col>69</xdr:col>
      <xdr:colOff>605958</xdr:colOff>
      <xdr:row>132</xdr:row>
      <xdr:rowOff>38709</xdr:rowOff>
    </xdr:to>
    <xdr:sp macro="" textlink="$CC$173">
      <xdr:nvSpPr>
        <xdr:cNvPr id="82" name="Rechthoek 16">
          <a:extLst>
            <a:ext uri="{FF2B5EF4-FFF2-40B4-BE49-F238E27FC236}">
              <a16:creationId xmlns:a16="http://schemas.microsoft.com/office/drawing/2014/main" id="{499E08F6-68C2-5A49-96F6-F6171DCDBD2E}"/>
            </a:ext>
          </a:extLst>
        </xdr:cNvPr>
        <xdr:cNvSpPr/>
      </xdr:nvSpPr>
      <xdr:spPr>
        <a:xfrm>
          <a:off x="39766416" y="6275837"/>
          <a:ext cx="2139942" cy="18907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A66598E9-FBA6-4B10-B9C2-4CE1C3474C02}" type="TxLink">
            <a:rPr lang="en-US" sz="1100" b="0" i="0" u="none" strike="noStrike" cap="none" spc="0">
              <a:ln w="0"/>
              <a:solidFill>
                <a:schemeClr val="accent1"/>
              </a:solidFill>
              <a:effectLst>
                <a:outerShdw blurRad="38100" dist="25400" dir="5400000" algn="ctr" rotWithShape="0">
                  <a:srgbClr val="6E747A">
                    <a:alpha val="43000"/>
                  </a:srgbClr>
                </a:outerShdw>
              </a:effectLst>
              <a:latin typeface="Calibri"/>
              <a:cs typeface="Calibri"/>
            </a:rPr>
            <a:pPr algn="ctr"/>
            <a:t> </a:t>
          </a:fld>
          <a:endParaRPr lang="nl-NL" sz="1100" b="0" cap="none" spc="0">
            <a:ln w="0"/>
            <a:solidFill>
              <a:schemeClr val="accent1"/>
            </a:solidFill>
            <a:effectLst>
              <a:outerShdw blurRad="38100" dist="25400" dir="5400000" algn="ctr" rotWithShape="0">
                <a:srgbClr val="6E747A">
                  <a:alpha val="43000"/>
                </a:srgbClr>
              </a:outerShdw>
            </a:effectLst>
          </a:endParaRPr>
        </a:p>
      </xdr:txBody>
    </xdr:sp>
    <xdr:clientData/>
  </xdr:twoCellAnchor>
  <xdr:twoCellAnchor>
    <xdr:from>
      <xdr:col>66</xdr:col>
      <xdr:colOff>467173</xdr:colOff>
      <xdr:row>126</xdr:row>
      <xdr:rowOff>173718</xdr:rowOff>
    </xdr:from>
    <xdr:to>
      <xdr:col>69</xdr:col>
      <xdr:colOff>587815</xdr:colOff>
      <xdr:row>127</xdr:row>
      <xdr:rowOff>172288</xdr:rowOff>
    </xdr:to>
    <xdr:sp macro="" textlink="$CC$169">
      <xdr:nvSpPr>
        <xdr:cNvPr id="81" name="Rechthoek 17">
          <a:extLst>
            <a:ext uri="{FF2B5EF4-FFF2-40B4-BE49-F238E27FC236}">
              <a16:creationId xmlns:a16="http://schemas.microsoft.com/office/drawing/2014/main" id="{DDC3C4F8-9C74-F442-B48E-BFAAA2CE39B5}"/>
            </a:ext>
          </a:extLst>
        </xdr:cNvPr>
        <xdr:cNvSpPr/>
      </xdr:nvSpPr>
      <xdr:spPr>
        <a:xfrm>
          <a:off x="39748273" y="5456918"/>
          <a:ext cx="2139942" cy="18907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BABD128C-0F32-4FA9-9616-ECA2C0020248}" type="TxLink">
            <a:rPr lang="en-US" sz="1100" b="0" i="0" u="none" strike="noStrike">
              <a:solidFill>
                <a:schemeClr val="accent4"/>
              </a:solidFill>
              <a:latin typeface="Calibri"/>
              <a:cs typeface="Calibri"/>
            </a:rPr>
            <a:pPr algn="ctr"/>
            <a:t> </a:t>
          </a:fld>
          <a:endParaRPr lang="nl-NL" sz="1100">
            <a:solidFill>
              <a:schemeClr val="accent4"/>
            </a:solidFill>
          </a:endParaRPr>
        </a:p>
      </xdr:txBody>
    </xdr:sp>
    <xdr:clientData/>
  </xdr:twoCellAnchor>
  <xdr:twoCellAnchor>
    <xdr:from>
      <xdr:col>66</xdr:col>
      <xdr:colOff>471145</xdr:colOff>
      <xdr:row>125</xdr:row>
      <xdr:rowOff>140268</xdr:rowOff>
    </xdr:from>
    <xdr:to>
      <xdr:col>69</xdr:col>
      <xdr:colOff>591787</xdr:colOff>
      <xdr:row>126</xdr:row>
      <xdr:rowOff>138839</xdr:rowOff>
    </xdr:to>
    <xdr:sp macro="" textlink="$CC$168">
      <xdr:nvSpPr>
        <xdr:cNvPr id="80" name="Rechthoek 18">
          <a:extLst>
            <a:ext uri="{FF2B5EF4-FFF2-40B4-BE49-F238E27FC236}">
              <a16:creationId xmlns:a16="http://schemas.microsoft.com/office/drawing/2014/main" id="{8C204001-2D2D-1E4B-A9B5-22EB78C21B6E}"/>
            </a:ext>
          </a:extLst>
        </xdr:cNvPr>
        <xdr:cNvSpPr/>
      </xdr:nvSpPr>
      <xdr:spPr>
        <a:xfrm>
          <a:off x="39752245" y="5232968"/>
          <a:ext cx="2139942" cy="189071"/>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C9D2195E-95D1-4061-894B-5C58AE26F50A}" type="TxLink">
            <a:rPr lang="en-US" sz="1100" b="0" i="0" u="none" strike="noStrike">
              <a:solidFill>
                <a:srgbClr val="92D050"/>
              </a:solidFill>
              <a:latin typeface="Calibri"/>
              <a:cs typeface="Calibri"/>
            </a:rPr>
            <a:pPr algn="ctr"/>
            <a:t> </a:t>
          </a:fld>
          <a:endParaRPr lang="nl-NL" sz="1100">
            <a:solidFill>
              <a:srgbClr val="92D050"/>
            </a:solidFill>
          </a:endParaRPr>
        </a:p>
      </xdr:txBody>
    </xdr:sp>
    <xdr:clientData/>
  </xdr:twoCellAnchor>
  <xdr:twoCellAnchor>
    <xdr:from>
      <xdr:col>66</xdr:col>
      <xdr:colOff>468309</xdr:colOff>
      <xdr:row>128</xdr:row>
      <xdr:rowOff>5669</xdr:rowOff>
    </xdr:from>
    <xdr:to>
      <xdr:col>69</xdr:col>
      <xdr:colOff>588951</xdr:colOff>
      <xdr:row>129</xdr:row>
      <xdr:rowOff>3107</xdr:rowOff>
    </xdr:to>
    <xdr:sp macro="" textlink="$CC$170">
      <xdr:nvSpPr>
        <xdr:cNvPr id="79" name="Rechthoek 19">
          <a:extLst>
            <a:ext uri="{FF2B5EF4-FFF2-40B4-BE49-F238E27FC236}">
              <a16:creationId xmlns:a16="http://schemas.microsoft.com/office/drawing/2014/main" id="{FD60EBC9-F1E2-5B4E-ABAA-F1A96BEB7117}"/>
            </a:ext>
          </a:extLst>
        </xdr:cNvPr>
        <xdr:cNvSpPr/>
      </xdr:nvSpPr>
      <xdr:spPr>
        <a:xfrm>
          <a:off x="39749409" y="5669869"/>
          <a:ext cx="2139942" cy="187938"/>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28CA2BA6-46DC-45C7-A3E6-5598D1EF32EA}" type="TxLink">
            <a:rPr lang="en-US" sz="1100" b="0" i="0" u="none" strike="noStrike">
              <a:solidFill>
                <a:schemeClr val="bg1">
                  <a:lumMod val="65000"/>
                </a:schemeClr>
              </a:solidFill>
              <a:latin typeface="Calibri"/>
              <a:cs typeface="Calibri"/>
            </a:rPr>
            <a:pPr algn="ctr"/>
            <a:t> </a:t>
          </a:fld>
          <a:endParaRPr lang="nl-NL" sz="1100">
            <a:solidFill>
              <a:schemeClr val="bg1">
                <a:lumMod val="65000"/>
              </a:schemeClr>
            </a:solidFill>
          </a:endParaRPr>
        </a:p>
      </xdr:txBody>
    </xdr:sp>
    <xdr:clientData/>
  </xdr:twoCellAnchor>
  <xdr:twoCellAnchor>
    <xdr:from>
      <xdr:col>66</xdr:col>
      <xdr:colOff>484182</xdr:colOff>
      <xdr:row>124</xdr:row>
      <xdr:rowOff>165099</xdr:rowOff>
    </xdr:from>
    <xdr:to>
      <xdr:col>69</xdr:col>
      <xdr:colOff>604824</xdr:colOff>
      <xdr:row>125</xdr:row>
      <xdr:rowOff>154599</xdr:rowOff>
    </xdr:to>
    <xdr:sp macro="" textlink="$CC$167">
      <xdr:nvSpPr>
        <xdr:cNvPr id="78" name="Rechthoek 20">
          <a:extLst>
            <a:ext uri="{FF2B5EF4-FFF2-40B4-BE49-F238E27FC236}">
              <a16:creationId xmlns:a16="http://schemas.microsoft.com/office/drawing/2014/main" id="{C7CFF5C5-3070-AD43-B30B-DE66ED07B254}"/>
            </a:ext>
          </a:extLst>
        </xdr:cNvPr>
        <xdr:cNvSpPr/>
      </xdr:nvSpPr>
      <xdr:spPr>
        <a:xfrm>
          <a:off x="39765282" y="5054599"/>
          <a:ext cx="2139942" cy="19270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4B8EB5BE-7614-46C0-A1A0-12A41B6E4076}" type="TxLink">
            <a:rPr lang="en-US" sz="1100" b="0" i="0" u="none" strike="noStrike">
              <a:solidFill>
                <a:srgbClr val="00B050"/>
              </a:solidFill>
              <a:latin typeface="Calibri"/>
              <a:cs typeface="Calibri"/>
            </a:rPr>
            <a:pPr algn="ctr"/>
            <a:t> </a:t>
          </a:fld>
          <a:endParaRPr lang="nl-NL" sz="1100">
            <a:solidFill>
              <a:srgbClr val="00B050"/>
            </a:solidFill>
          </a:endParaRPr>
        </a:p>
      </xdr:txBody>
    </xdr:sp>
    <xdr:clientData/>
  </xdr:twoCellAnchor>
  <xdr:twoCellAnchor>
    <xdr:from>
      <xdr:col>66</xdr:col>
      <xdr:colOff>457535</xdr:colOff>
      <xdr:row>123</xdr:row>
      <xdr:rowOff>146960</xdr:rowOff>
    </xdr:from>
    <xdr:to>
      <xdr:col>69</xdr:col>
      <xdr:colOff>578177</xdr:colOff>
      <xdr:row>124</xdr:row>
      <xdr:rowOff>145530</xdr:rowOff>
    </xdr:to>
    <xdr:sp macro="" textlink="$CC$166">
      <xdr:nvSpPr>
        <xdr:cNvPr id="77" name="Rechthoek 21">
          <a:extLst>
            <a:ext uri="{FF2B5EF4-FFF2-40B4-BE49-F238E27FC236}">
              <a16:creationId xmlns:a16="http://schemas.microsoft.com/office/drawing/2014/main" id="{6FA0B014-AE36-0747-86A0-00E7040F5580}"/>
            </a:ext>
          </a:extLst>
        </xdr:cNvPr>
        <xdr:cNvSpPr/>
      </xdr:nvSpPr>
      <xdr:spPr>
        <a:xfrm>
          <a:off x="39738635" y="4845960"/>
          <a:ext cx="2139942" cy="18907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4ACF6C91-BF7C-4E61-A782-76D42D59EE16}" type="TxLink">
            <a:rPr lang="en-US" sz="1100" b="0" i="0" u="none" strike="noStrike">
              <a:solidFill>
                <a:srgbClr val="CCCC00"/>
              </a:solidFill>
              <a:latin typeface="Calibri"/>
              <a:cs typeface="Calibri"/>
            </a:rPr>
            <a:pPr algn="ctr"/>
            <a:t> </a:t>
          </a:fld>
          <a:endParaRPr lang="nl-NL" sz="1100" b="0">
            <a:solidFill>
              <a:srgbClr val="CCCC00"/>
            </a:solidFill>
          </a:endParaRPr>
        </a:p>
      </xdr:txBody>
    </xdr:sp>
    <xdr:clientData/>
  </xdr:twoCellAnchor>
  <xdr:twoCellAnchor>
    <xdr:from>
      <xdr:col>66</xdr:col>
      <xdr:colOff>440527</xdr:colOff>
      <xdr:row>122</xdr:row>
      <xdr:rowOff>127451</xdr:rowOff>
    </xdr:from>
    <xdr:to>
      <xdr:col>69</xdr:col>
      <xdr:colOff>561169</xdr:colOff>
      <xdr:row>123</xdr:row>
      <xdr:rowOff>126024</xdr:rowOff>
    </xdr:to>
    <xdr:sp macro="" textlink="$CC$165">
      <xdr:nvSpPr>
        <xdr:cNvPr id="76" name="Rechthoek 22">
          <a:extLst>
            <a:ext uri="{FF2B5EF4-FFF2-40B4-BE49-F238E27FC236}">
              <a16:creationId xmlns:a16="http://schemas.microsoft.com/office/drawing/2014/main" id="{4BE14FBC-E0D5-0D42-A2C7-327E921F8CCE}"/>
            </a:ext>
          </a:extLst>
        </xdr:cNvPr>
        <xdr:cNvSpPr/>
      </xdr:nvSpPr>
      <xdr:spPr>
        <a:xfrm>
          <a:off x="39721627" y="4635951"/>
          <a:ext cx="2139942" cy="189073"/>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4DF88E37-F210-42E8-AF0C-F9F2134BC700}" type="TxLink">
            <a:rPr lang="en-US" sz="1100" b="0" i="0" u="none" strike="noStrike">
              <a:solidFill>
                <a:srgbClr val="00B0F0"/>
              </a:solidFill>
              <a:latin typeface="Calibri"/>
              <a:cs typeface="Calibri"/>
            </a:rPr>
            <a:pPr algn="ctr"/>
            <a:t> </a:t>
          </a:fld>
          <a:endParaRPr lang="nl-NL" sz="1100">
            <a:solidFill>
              <a:srgbClr val="00B0F0"/>
            </a:solidFill>
          </a:endParaRPr>
        </a:p>
      </xdr:txBody>
    </xdr:sp>
    <xdr:clientData/>
  </xdr:twoCellAnchor>
  <xdr:twoCellAnchor>
    <xdr:from>
      <xdr:col>59</xdr:col>
      <xdr:colOff>122459</xdr:colOff>
      <xdr:row>151</xdr:row>
      <xdr:rowOff>95250</xdr:rowOff>
    </xdr:from>
    <xdr:to>
      <xdr:col>66</xdr:col>
      <xdr:colOff>348599</xdr:colOff>
      <xdr:row>184</xdr:row>
      <xdr:rowOff>76187</xdr:rowOff>
    </xdr:to>
    <xdr:graphicFrame macro="">
      <xdr:nvGraphicFramePr>
        <xdr:cNvPr id="24" name="Grafiek 4">
          <a:extLst>
            <a:ext uri="{FF2B5EF4-FFF2-40B4-BE49-F238E27FC236}">
              <a16:creationId xmlns:a16="http://schemas.microsoft.com/office/drawing/2014/main" id="{DB7D68BF-5AFE-4D4C-8D9C-6BD41E175CE1}"/>
            </a:ext>
            <a:ext uri="{147F2762-F138-4A5C-976F-8EAC2B608ADB}">
              <a16:predDERef xmlns:a16="http://schemas.microsoft.com/office/drawing/2014/main" pred="{86D0B101-01FE-47D0-836E-C962CAE63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70</xdr:col>
      <xdr:colOff>380969</xdr:colOff>
      <xdr:row>151</xdr:row>
      <xdr:rowOff>81642</xdr:rowOff>
    </xdr:from>
    <xdr:to>
      <xdr:col>78</xdr:col>
      <xdr:colOff>0</xdr:colOff>
      <xdr:row>184</xdr:row>
      <xdr:rowOff>62579</xdr:rowOff>
    </xdr:to>
    <xdr:graphicFrame macro="">
      <xdr:nvGraphicFramePr>
        <xdr:cNvPr id="25" name="Grafiek 6">
          <a:extLst>
            <a:ext uri="{FF2B5EF4-FFF2-40B4-BE49-F238E27FC236}">
              <a16:creationId xmlns:a16="http://schemas.microsoft.com/office/drawing/2014/main" id="{913D382F-AAFF-3D40-8F3B-546E18ED80CE}"/>
            </a:ext>
            <a:ext uri="{147F2762-F138-4A5C-976F-8EAC2B608ADB}">
              <a16:predDERef xmlns:a16="http://schemas.microsoft.com/office/drawing/2014/main" pred="{70BB0344-FDBF-4097-A35E-54A718310A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66</xdr:col>
      <xdr:colOff>195941</xdr:colOff>
      <xdr:row>174</xdr:row>
      <xdr:rowOff>189594</xdr:rowOff>
    </xdr:from>
    <xdr:to>
      <xdr:col>70</xdr:col>
      <xdr:colOff>532263</xdr:colOff>
      <xdr:row>174</xdr:row>
      <xdr:rowOff>189594</xdr:rowOff>
    </xdr:to>
    <xdr:cxnSp macro="">
      <xdr:nvCxnSpPr>
        <xdr:cNvPr id="26" name="Rechte verbindingslijn met pijl 10">
          <a:extLst>
            <a:ext uri="{FF2B5EF4-FFF2-40B4-BE49-F238E27FC236}">
              <a16:creationId xmlns:a16="http://schemas.microsoft.com/office/drawing/2014/main" id="{18464C47-9F1E-DC45-A925-AA51FEC0A9DE}"/>
            </a:ext>
            <a:ext uri="{147F2762-F138-4A5C-976F-8EAC2B608ADB}">
              <a16:predDERef xmlns:a16="http://schemas.microsoft.com/office/drawing/2014/main" pred="{682B9A6C-17AD-4AEE-A994-786895C5C9AA}"/>
            </a:ext>
          </a:extLst>
        </xdr:cNvPr>
        <xdr:cNvCxnSpPr/>
      </xdr:nvCxnSpPr>
      <xdr:spPr>
        <a:xfrm flipV="1">
          <a:off x="39477041" y="14616794"/>
          <a:ext cx="3028722" cy="0"/>
        </a:xfrm>
        <a:prstGeom prst="straightConnector1">
          <a:avLst/>
        </a:prstGeom>
        <a:ln>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188693</xdr:colOff>
      <xdr:row>176</xdr:row>
      <xdr:rowOff>33564</xdr:rowOff>
    </xdr:from>
    <xdr:to>
      <xdr:col>70</xdr:col>
      <xdr:colOff>525015</xdr:colOff>
      <xdr:row>176</xdr:row>
      <xdr:rowOff>33564</xdr:rowOff>
    </xdr:to>
    <xdr:cxnSp macro="">
      <xdr:nvCxnSpPr>
        <xdr:cNvPr id="27" name="Rechte verbindingslijn met pijl 11">
          <a:extLst>
            <a:ext uri="{FF2B5EF4-FFF2-40B4-BE49-F238E27FC236}">
              <a16:creationId xmlns:a16="http://schemas.microsoft.com/office/drawing/2014/main" id="{25A004A6-D635-B74A-88A6-86B5BB9173ED}"/>
            </a:ext>
            <a:ext uri="{147F2762-F138-4A5C-976F-8EAC2B608ADB}">
              <a16:predDERef xmlns:a16="http://schemas.microsoft.com/office/drawing/2014/main" pred="{57A59F9B-4DA3-4153-A8D1-933E43F2DD84}"/>
            </a:ext>
          </a:extLst>
        </xdr:cNvPr>
        <xdr:cNvCxnSpPr/>
      </xdr:nvCxnSpPr>
      <xdr:spPr>
        <a:xfrm flipV="1">
          <a:off x="39469793" y="14841764"/>
          <a:ext cx="3028722" cy="0"/>
        </a:xfrm>
        <a:prstGeom prst="straightConnector1">
          <a:avLst/>
        </a:prstGeom>
        <a:ln>
          <a:solidFill>
            <a:srgbClr val="CCCC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159661</xdr:colOff>
      <xdr:row>177</xdr:row>
      <xdr:rowOff>40822</xdr:rowOff>
    </xdr:from>
    <xdr:to>
      <xdr:col>70</xdr:col>
      <xdr:colOff>495983</xdr:colOff>
      <xdr:row>177</xdr:row>
      <xdr:rowOff>40822</xdr:rowOff>
    </xdr:to>
    <xdr:cxnSp macro="">
      <xdr:nvCxnSpPr>
        <xdr:cNvPr id="28" name="Rechte verbindingslijn met pijl 15">
          <a:extLst>
            <a:ext uri="{FF2B5EF4-FFF2-40B4-BE49-F238E27FC236}">
              <a16:creationId xmlns:a16="http://schemas.microsoft.com/office/drawing/2014/main" id="{6ACC78E3-137E-6D48-89FC-D4D5BDA0CE0C}"/>
            </a:ext>
            <a:ext uri="{147F2762-F138-4A5C-976F-8EAC2B608ADB}">
              <a16:predDERef xmlns:a16="http://schemas.microsoft.com/office/drawing/2014/main" pred="{B5AB0BAC-7E7C-4B7B-A687-7A554F16C822}"/>
            </a:ext>
          </a:extLst>
        </xdr:cNvPr>
        <xdr:cNvCxnSpPr/>
      </xdr:nvCxnSpPr>
      <xdr:spPr>
        <a:xfrm flipV="1">
          <a:off x="39440761" y="15039522"/>
          <a:ext cx="3028722" cy="0"/>
        </a:xfrm>
        <a:prstGeom prst="straightConnector1">
          <a:avLst/>
        </a:prstGeom>
        <a:ln>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166009</xdr:colOff>
      <xdr:row>178</xdr:row>
      <xdr:rowOff>59870</xdr:rowOff>
    </xdr:from>
    <xdr:to>
      <xdr:col>70</xdr:col>
      <xdr:colOff>502331</xdr:colOff>
      <xdr:row>178</xdr:row>
      <xdr:rowOff>59870</xdr:rowOff>
    </xdr:to>
    <xdr:cxnSp macro="">
      <xdr:nvCxnSpPr>
        <xdr:cNvPr id="29" name="Rechte verbindingslijn met pijl 16">
          <a:extLst>
            <a:ext uri="{FF2B5EF4-FFF2-40B4-BE49-F238E27FC236}">
              <a16:creationId xmlns:a16="http://schemas.microsoft.com/office/drawing/2014/main" id="{965E4995-0470-F44F-8648-4ECE5D23134A}"/>
            </a:ext>
            <a:ext uri="{147F2762-F138-4A5C-976F-8EAC2B608ADB}">
              <a16:predDERef xmlns:a16="http://schemas.microsoft.com/office/drawing/2014/main" pred="{B2BD1B6D-E981-40CA-9190-A230DA677A3C}"/>
            </a:ext>
          </a:extLst>
        </xdr:cNvPr>
        <xdr:cNvCxnSpPr/>
      </xdr:nvCxnSpPr>
      <xdr:spPr>
        <a:xfrm flipV="1">
          <a:off x="39447109" y="15249070"/>
          <a:ext cx="3028722" cy="0"/>
        </a:xfrm>
        <a:prstGeom prst="straightConnector1">
          <a:avLst/>
        </a:prstGeom>
        <a:ln>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178714</xdr:colOff>
      <xdr:row>179</xdr:row>
      <xdr:rowOff>69844</xdr:rowOff>
    </xdr:from>
    <xdr:to>
      <xdr:col>70</xdr:col>
      <xdr:colOff>515036</xdr:colOff>
      <xdr:row>179</xdr:row>
      <xdr:rowOff>69844</xdr:rowOff>
    </xdr:to>
    <xdr:cxnSp macro="">
      <xdr:nvCxnSpPr>
        <xdr:cNvPr id="30" name="Rechte verbindingslijn met pijl 17">
          <a:extLst>
            <a:ext uri="{FF2B5EF4-FFF2-40B4-BE49-F238E27FC236}">
              <a16:creationId xmlns:a16="http://schemas.microsoft.com/office/drawing/2014/main" id="{97FBAB75-5AE5-6B49-9252-5825A7E7FADA}"/>
            </a:ext>
            <a:ext uri="{147F2762-F138-4A5C-976F-8EAC2B608ADB}">
              <a16:predDERef xmlns:a16="http://schemas.microsoft.com/office/drawing/2014/main" pred="{21E01001-EFD9-4ABA-AE95-857B23AF78D3}"/>
            </a:ext>
          </a:extLst>
        </xdr:cNvPr>
        <xdr:cNvCxnSpPr/>
      </xdr:nvCxnSpPr>
      <xdr:spPr>
        <a:xfrm flipV="1">
          <a:off x="39459814" y="15449544"/>
          <a:ext cx="3028722" cy="0"/>
        </a:xfrm>
        <a:prstGeom prst="straightConnector1">
          <a:avLst/>
        </a:prstGeom>
        <a:ln>
          <a:solidFill>
            <a:schemeClr val="accent4"/>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182338</xdr:colOff>
      <xdr:row>180</xdr:row>
      <xdr:rowOff>77110</xdr:rowOff>
    </xdr:from>
    <xdr:to>
      <xdr:col>70</xdr:col>
      <xdr:colOff>518660</xdr:colOff>
      <xdr:row>180</xdr:row>
      <xdr:rowOff>77110</xdr:rowOff>
    </xdr:to>
    <xdr:cxnSp macro="">
      <xdr:nvCxnSpPr>
        <xdr:cNvPr id="31" name="Rechte verbindingslijn met pijl 18">
          <a:extLst>
            <a:ext uri="{FF2B5EF4-FFF2-40B4-BE49-F238E27FC236}">
              <a16:creationId xmlns:a16="http://schemas.microsoft.com/office/drawing/2014/main" id="{F664EE07-8097-3C4D-A16E-6BBA7B83C87D}"/>
            </a:ext>
            <a:ext uri="{147F2762-F138-4A5C-976F-8EAC2B608ADB}">
              <a16:predDERef xmlns:a16="http://schemas.microsoft.com/office/drawing/2014/main" pred="{C381C795-BDE6-43D7-B111-2C6CD3F3C7DA}"/>
            </a:ext>
          </a:extLst>
        </xdr:cNvPr>
        <xdr:cNvCxnSpPr/>
      </xdr:nvCxnSpPr>
      <xdr:spPr>
        <a:xfrm flipV="1">
          <a:off x="39463438" y="15647310"/>
          <a:ext cx="3028722" cy="0"/>
        </a:xfrm>
        <a:prstGeom prst="straightConnector1">
          <a:avLst/>
        </a:prstGeom>
        <a:ln>
          <a:solidFill>
            <a:schemeClr val="bg1">
              <a:lumMod val="6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354693</xdr:colOff>
      <xdr:row>182</xdr:row>
      <xdr:rowOff>19050</xdr:rowOff>
    </xdr:from>
    <xdr:to>
      <xdr:col>70</xdr:col>
      <xdr:colOff>329293</xdr:colOff>
      <xdr:row>182</xdr:row>
      <xdr:rowOff>22850</xdr:rowOff>
    </xdr:to>
    <xdr:cxnSp macro="">
      <xdr:nvCxnSpPr>
        <xdr:cNvPr id="32" name="Rechte verbindingslijn met pijl 19">
          <a:extLst>
            <a:ext uri="{FF2B5EF4-FFF2-40B4-BE49-F238E27FC236}">
              <a16:creationId xmlns:a16="http://schemas.microsoft.com/office/drawing/2014/main" id="{286EA909-C888-5C40-9A6F-94650EB7B993}"/>
            </a:ext>
            <a:ext uri="{147F2762-F138-4A5C-976F-8EAC2B608ADB}">
              <a16:predDERef xmlns:a16="http://schemas.microsoft.com/office/drawing/2014/main" pred="{5A056205-8AA4-492F-85B2-BA6A88B7A8CD}"/>
            </a:ext>
          </a:extLst>
        </xdr:cNvPr>
        <xdr:cNvCxnSpPr>
          <a:stCxn id="34" idx="1"/>
          <a:endCxn id="35" idx="1"/>
          <a:extLst>
            <a:ext uri="{5F17804C-33F3-41E3-A699-7DCFA2EF7971}">
              <a16:cxnDERefs xmlns:a16="http://schemas.microsoft.com/office/drawing/2014/main" st="{68A64BF5-BDA2-439C-8EA6-655C4A242D2D}" end="{3199B952-3FC7-4796-9D08-F8F6DAC01649}"/>
            </a:ext>
          </a:extLst>
        </xdr:cNvCxnSpPr>
      </xdr:nvCxnSpPr>
      <xdr:spPr>
        <a:xfrm>
          <a:off x="39635793" y="15970250"/>
          <a:ext cx="2667000" cy="3800"/>
        </a:xfrm>
        <a:prstGeom prst="straightConnector1">
          <a:avLst/>
        </a:prstGeom>
        <a:ln>
          <a:solidFill>
            <a:srgbClr val="FF5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182340</xdr:colOff>
      <xdr:row>183</xdr:row>
      <xdr:rowOff>105225</xdr:rowOff>
    </xdr:from>
    <xdr:to>
      <xdr:col>70</xdr:col>
      <xdr:colOff>518662</xdr:colOff>
      <xdr:row>183</xdr:row>
      <xdr:rowOff>105225</xdr:rowOff>
    </xdr:to>
    <xdr:cxnSp macro="">
      <xdr:nvCxnSpPr>
        <xdr:cNvPr id="33" name="Rechte verbindingslijn met pijl 20">
          <a:extLst>
            <a:ext uri="{FF2B5EF4-FFF2-40B4-BE49-F238E27FC236}">
              <a16:creationId xmlns:a16="http://schemas.microsoft.com/office/drawing/2014/main" id="{21ECDFDA-6216-DE4B-89F2-A1C0DFD1AA68}"/>
            </a:ext>
            <a:ext uri="{147F2762-F138-4A5C-976F-8EAC2B608ADB}">
              <a16:predDERef xmlns:a16="http://schemas.microsoft.com/office/drawing/2014/main" pred="{12C841D7-3A92-447B-B8CF-CCBA69D0D700}"/>
            </a:ext>
          </a:extLst>
        </xdr:cNvPr>
        <xdr:cNvCxnSpPr/>
      </xdr:nvCxnSpPr>
      <xdr:spPr>
        <a:xfrm flipV="1">
          <a:off x="39463440" y="16246925"/>
          <a:ext cx="302872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202293</xdr:colOff>
      <xdr:row>180</xdr:row>
      <xdr:rowOff>171450</xdr:rowOff>
    </xdr:from>
    <xdr:to>
      <xdr:col>66</xdr:col>
      <xdr:colOff>354693</xdr:colOff>
      <xdr:row>183</xdr:row>
      <xdr:rowOff>57150</xdr:rowOff>
    </xdr:to>
    <xdr:sp macro="" textlink="">
      <xdr:nvSpPr>
        <xdr:cNvPr id="34" name="Rechteraccolade 21">
          <a:extLst>
            <a:ext uri="{FF2B5EF4-FFF2-40B4-BE49-F238E27FC236}">
              <a16:creationId xmlns:a16="http://schemas.microsoft.com/office/drawing/2014/main" id="{D9EC9D50-BF19-1C43-8747-74ED9500F58A}"/>
            </a:ext>
            <a:ext uri="{147F2762-F138-4A5C-976F-8EAC2B608ADB}">
              <a16:predDERef xmlns:a16="http://schemas.microsoft.com/office/drawing/2014/main" pred="{976D9E33-7615-459F-8D76-78C158FCE554}"/>
            </a:ext>
          </a:extLst>
        </xdr:cNvPr>
        <xdr:cNvSpPr/>
      </xdr:nvSpPr>
      <xdr:spPr>
        <a:xfrm>
          <a:off x="39483393" y="15741650"/>
          <a:ext cx="152400" cy="457200"/>
        </a:xfrm>
        <a:prstGeom prst="rightBrace">
          <a:avLst/>
        </a:prstGeom>
        <a:ln>
          <a:solidFill>
            <a:srgbClr val="FF505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nl-NL" sz="1100">
            <a:solidFill>
              <a:srgbClr val="FF5050"/>
            </a:solidFill>
          </a:endParaRPr>
        </a:p>
      </xdr:txBody>
    </xdr:sp>
    <xdr:clientData/>
  </xdr:twoCellAnchor>
  <xdr:twoCellAnchor>
    <xdr:from>
      <xdr:col>70</xdr:col>
      <xdr:colOff>329293</xdr:colOff>
      <xdr:row>181</xdr:row>
      <xdr:rowOff>0</xdr:rowOff>
    </xdr:from>
    <xdr:to>
      <xdr:col>70</xdr:col>
      <xdr:colOff>495662</xdr:colOff>
      <xdr:row>183</xdr:row>
      <xdr:rowOff>45700</xdr:rowOff>
    </xdr:to>
    <xdr:sp macro="" textlink="">
      <xdr:nvSpPr>
        <xdr:cNvPr id="35" name="Linkeraccolade 22">
          <a:extLst>
            <a:ext uri="{FF2B5EF4-FFF2-40B4-BE49-F238E27FC236}">
              <a16:creationId xmlns:a16="http://schemas.microsoft.com/office/drawing/2014/main" id="{04793B4B-814D-CE48-9127-BA016F05DB8F}"/>
            </a:ext>
            <a:ext uri="{147F2762-F138-4A5C-976F-8EAC2B608ADB}">
              <a16:predDERef xmlns:a16="http://schemas.microsoft.com/office/drawing/2014/main" pred="{68A64BF5-BDA2-439C-8EA6-655C4A242D2D}"/>
            </a:ext>
          </a:extLst>
        </xdr:cNvPr>
        <xdr:cNvSpPr/>
      </xdr:nvSpPr>
      <xdr:spPr>
        <a:xfrm>
          <a:off x="42302793" y="15760700"/>
          <a:ext cx="166369" cy="426700"/>
        </a:xfrm>
        <a:prstGeom prst="leftBrace">
          <a:avLst/>
        </a:prstGeom>
        <a:ln>
          <a:solidFill>
            <a:srgbClr val="FF505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nl-NL" sz="1100"/>
        </a:p>
      </xdr:txBody>
    </xdr:sp>
    <xdr:clientData/>
  </xdr:twoCellAnchor>
  <xdr:twoCellAnchor>
    <xdr:from>
      <xdr:col>66</xdr:col>
      <xdr:colOff>511400</xdr:colOff>
      <xdr:row>181</xdr:row>
      <xdr:rowOff>112602</xdr:rowOff>
    </xdr:from>
    <xdr:to>
      <xdr:col>70</xdr:col>
      <xdr:colOff>19720</xdr:colOff>
      <xdr:row>182</xdr:row>
      <xdr:rowOff>111174</xdr:rowOff>
    </xdr:to>
    <xdr:sp macro="" textlink="$CC$182">
      <xdr:nvSpPr>
        <xdr:cNvPr id="36" name="Rechthoek 23">
          <a:extLst>
            <a:ext uri="{FF2B5EF4-FFF2-40B4-BE49-F238E27FC236}">
              <a16:creationId xmlns:a16="http://schemas.microsoft.com/office/drawing/2014/main" id="{0A1F9AFF-4237-0442-A714-07F046BC8602}"/>
            </a:ext>
            <a:ext uri="{147F2762-F138-4A5C-976F-8EAC2B608ADB}">
              <a16:predDERef xmlns:a16="http://schemas.microsoft.com/office/drawing/2014/main" pred="{3199B952-3FC7-4796-9D08-F8F6DAC01649}"/>
            </a:ext>
          </a:extLst>
        </xdr:cNvPr>
        <xdr:cNvSpPr/>
      </xdr:nvSpPr>
      <xdr:spPr>
        <a:xfrm>
          <a:off x="39792500" y="15873302"/>
          <a:ext cx="2200720" cy="18907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50887F48-DB75-4C39-81BB-E3C268FB89D4}" type="TxLink">
            <a:rPr lang="en-US" sz="1100" b="0" i="0" u="none" strike="noStrike">
              <a:solidFill>
                <a:srgbClr val="FF0000"/>
              </a:solidFill>
              <a:latin typeface="Calibri"/>
              <a:cs typeface="Calibri"/>
            </a:rPr>
            <a:pPr algn="ctr"/>
            <a:t>1 - 4 TWh wordt 0 - 0 TWh</a:t>
          </a:fld>
          <a:endParaRPr lang="nl-NL" sz="1100">
            <a:solidFill>
              <a:srgbClr val="FF0000"/>
            </a:solidFill>
          </a:endParaRPr>
        </a:p>
      </xdr:txBody>
    </xdr:sp>
    <xdr:clientData/>
  </xdr:twoCellAnchor>
  <xdr:twoCellAnchor>
    <xdr:from>
      <xdr:col>66</xdr:col>
      <xdr:colOff>498925</xdr:colOff>
      <xdr:row>183</xdr:row>
      <xdr:rowOff>12922</xdr:rowOff>
    </xdr:from>
    <xdr:to>
      <xdr:col>70</xdr:col>
      <xdr:colOff>7245</xdr:colOff>
      <xdr:row>184</xdr:row>
      <xdr:rowOff>11494</xdr:rowOff>
    </xdr:to>
    <xdr:sp macro="" textlink="$CC$183">
      <xdr:nvSpPr>
        <xdr:cNvPr id="37" name="Rechthoek 24">
          <a:extLst>
            <a:ext uri="{FF2B5EF4-FFF2-40B4-BE49-F238E27FC236}">
              <a16:creationId xmlns:a16="http://schemas.microsoft.com/office/drawing/2014/main" id="{7C0C663F-9D6B-9647-8D2C-925F330E004B}"/>
            </a:ext>
            <a:ext uri="{147F2762-F138-4A5C-976F-8EAC2B608ADB}">
              <a16:predDERef xmlns:a16="http://schemas.microsoft.com/office/drawing/2014/main" pred="{5B842375-B992-4D3F-8DF8-09FB2C5D61AD}"/>
            </a:ext>
          </a:extLst>
        </xdr:cNvPr>
        <xdr:cNvSpPr/>
      </xdr:nvSpPr>
      <xdr:spPr>
        <a:xfrm>
          <a:off x="39780025" y="16154622"/>
          <a:ext cx="2200720" cy="18907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644FD386-E657-471E-86CD-95CEBC1AE33E}" type="TxLink">
            <a:rPr lang="en-US" sz="1100" b="0" i="0" u="none" strike="noStrike" cap="none" spc="0">
              <a:ln w="0"/>
              <a:solidFill>
                <a:srgbClr val="0070C0"/>
              </a:solidFill>
              <a:effectLst>
                <a:outerShdw blurRad="38100" dist="25400" dir="5400000" algn="ctr" rotWithShape="0">
                  <a:srgbClr val="6E747A">
                    <a:alpha val="43000"/>
                  </a:srgbClr>
                </a:outerShdw>
              </a:effectLst>
              <a:latin typeface="Calibri"/>
              <a:cs typeface="Calibri"/>
            </a:rPr>
            <a:pPr algn="ctr"/>
            <a:t>3 - 11 TWh wordt 0 TWh</a:t>
          </a:fld>
          <a:endParaRPr lang="nl-NL" sz="1100" b="0" cap="none" spc="0">
            <a:ln w="0"/>
            <a:solidFill>
              <a:srgbClr val="0070C0"/>
            </a:solidFill>
            <a:effectLst>
              <a:outerShdw blurRad="38100" dist="25400" dir="5400000" algn="ctr" rotWithShape="0">
                <a:srgbClr val="6E747A">
                  <a:alpha val="43000"/>
                </a:srgbClr>
              </a:outerShdw>
            </a:effectLst>
          </a:endParaRPr>
        </a:p>
      </xdr:txBody>
    </xdr:sp>
    <xdr:clientData/>
  </xdr:twoCellAnchor>
  <xdr:twoCellAnchor>
    <xdr:from>
      <xdr:col>66</xdr:col>
      <xdr:colOff>494391</xdr:colOff>
      <xdr:row>178</xdr:row>
      <xdr:rowOff>160110</xdr:rowOff>
    </xdr:from>
    <xdr:to>
      <xdr:col>70</xdr:col>
      <xdr:colOff>2711</xdr:colOff>
      <xdr:row>179</xdr:row>
      <xdr:rowOff>158680</xdr:rowOff>
    </xdr:to>
    <xdr:sp macro="" textlink="$CC$179">
      <xdr:nvSpPr>
        <xdr:cNvPr id="38" name="Rechthoek 25">
          <a:extLst>
            <a:ext uri="{FF2B5EF4-FFF2-40B4-BE49-F238E27FC236}">
              <a16:creationId xmlns:a16="http://schemas.microsoft.com/office/drawing/2014/main" id="{1BF2E0D5-B276-F14A-9424-41ED1F99C16C}"/>
            </a:ext>
            <a:ext uri="{147F2762-F138-4A5C-976F-8EAC2B608ADB}">
              <a16:predDERef xmlns:a16="http://schemas.microsoft.com/office/drawing/2014/main" pred="{D57E11F5-879C-4CF5-A361-78F25746A6D1}"/>
            </a:ext>
          </a:extLst>
        </xdr:cNvPr>
        <xdr:cNvSpPr/>
      </xdr:nvSpPr>
      <xdr:spPr>
        <a:xfrm>
          <a:off x="39775491" y="15349310"/>
          <a:ext cx="2200720" cy="18907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02BC26D7-8DEE-4772-8797-A629E7038583}" type="TxLink">
            <a:rPr lang="en-US" sz="1100" b="0" i="0" u="none" strike="noStrike">
              <a:solidFill>
                <a:schemeClr val="accent4"/>
              </a:solidFill>
              <a:latin typeface="Calibri"/>
              <a:cs typeface="Calibri"/>
            </a:rPr>
            <a:pPr algn="ctr"/>
            <a:t>3 - 4 TWh wordt 0 TWh</a:t>
          </a:fld>
          <a:endParaRPr lang="nl-NL" sz="1100">
            <a:solidFill>
              <a:schemeClr val="accent4"/>
            </a:solidFill>
          </a:endParaRPr>
        </a:p>
      </xdr:txBody>
    </xdr:sp>
    <xdr:clientData/>
  </xdr:twoCellAnchor>
  <xdr:twoCellAnchor>
    <xdr:from>
      <xdr:col>66</xdr:col>
      <xdr:colOff>484751</xdr:colOff>
      <xdr:row>177</xdr:row>
      <xdr:rowOff>140268</xdr:rowOff>
    </xdr:from>
    <xdr:to>
      <xdr:col>69</xdr:col>
      <xdr:colOff>605393</xdr:colOff>
      <xdr:row>178</xdr:row>
      <xdr:rowOff>138839</xdr:rowOff>
    </xdr:to>
    <xdr:sp macro="" textlink="$CC$178">
      <xdr:nvSpPr>
        <xdr:cNvPr id="39" name="Rechthoek 26">
          <a:extLst>
            <a:ext uri="{FF2B5EF4-FFF2-40B4-BE49-F238E27FC236}">
              <a16:creationId xmlns:a16="http://schemas.microsoft.com/office/drawing/2014/main" id="{B5E5AB29-862E-1549-9458-5BB6B1E520F1}"/>
            </a:ext>
            <a:ext uri="{147F2762-F138-4A5C-976F-8EAC2B608ADB}">
              <a16:predDERef xmlns:a16="http://schemas.microsoft.com/office/drawing/2014/main" pred="{4B7AFDBC-AA6B-4DDC-A84C-AB74AA6AF01A}"/>
            </a:ext>
          </a:extLst>
        </xdr:cNvPr>
        <xdr:cNvSpPr/>
      </xdr:nvSpPr>
      <xdr:spPr>
        <a:xfrm>
          <a:off x="39765851" y="15138968"/>
          <a:ext cx="2139942" cy="189071"/>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42DED02F-A9BC-4AAE-88B1-CCF4768B1767}" type="TxLink">
            <a:rPr lang="en-US" sz="1100" b="0" i="0" u="none" strike="noStrike">
              <a:solidFill>
                <a:schemeClr val="accent6"/>
              </a:solidFill>
              <a:latin typeface="Calibri"/>
              <a:cs typeface="Calibri"/>
            </a:rPr>
            <a:pPr algn="ctr"/>
            <a:t>0 - 1 TWh wordt 0 TWh</a:t>
          </a:fld>
          <a:endParaRPr lang="nl-NL" sz="1100">
            <a:solidFill>
              <a:schemeClr val="accent6"/>
            </a:solidFill>
          </a:endParaRPr>
        </a:p>
      </xdr:txBody>
    </xdr:sp>
    <xdr:clientData/>
  </xdr:twoCellAnchor>
  <xdr:twoCellAnchor>
    <xdr:from>
      <xdr:col>66</xdr:col>
      <xdr:colOff>495526</xdr:colOff>
      <xdr:row>179</xdr:row>
      <xdr:rowOff>168956</xdr:rowOff>
    </xdr:from>
    <xdr:to>
      <xdr:col>70</xdr:col>
      <xdr:colOff>3846</xdr:colOff>
      <xdr:row>180</xdr:row>
      <xdr:rowOff>166394</xdr:rowOff>
    </xdr:to>
    <xdr:sp macro="" textlink="$CC$180">
      <xdr:nvSpPr>
        <xdr:cNvPr id="40" name="Rechthoek 27">
          <a:extLst>
            <a:ext uri="{FF2B5EF4-FFF2-40B4-BE49-F238E27FC236}">
              <a16:creationId xmlns:a16="http://schemas.microsoft.com/office/drawing/2014/main" id="{DFDED4E1-EC28-0342-BA4D-B43F98641533}"/>
            </a:ext>
            <a:ext uri="{147F2762-F138-4A5C-976F-8EAC2B608ADB}">
              <a16:predDERef xmlns:a16="http://schemas.microsoft.com/office/drawing/2014/main" pred="{7BD2E91C-CABE-4C5B-BDBF-A9001F013B5D}"/>
            </a:ext>
          </a:extLst>
        </xdr:cNvPr>
        <xdr:cNvSpPr/>
      </xdr:nvSpPr>
      <xdr:spPr>
        <a:xfrm>
          <a:off x="39776626" y="15548656"/>
          <a:ext cx="2200720" cy="187938"/>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DE4083AD-7286-4C76-B354-91D8587E6025}" type="TxLink">
            <a:rPr lang="en-US" sz="1100" b="0" i="0" u="none" strike="noStrike">
              <a:solidFill>
                <a:schemeClr val="bg1">
                  <a:lumMod val="65000"/>
                </a:schemeClr>
              </a:solidFill>
              <a:latin typeface="Calibri"/>
              <a:cs typeface="Calibri"/>
            </a:rPr>
            <a:pPr algn="ctr"/>
            <a:t>5 - 6 TWh wordt 0 TWh</a:t>
          </a:fld>
          <a:endParaRPr lang="nl-NL" sz="1100">
            <a:solidFill>
              <a:schemeClr val="bg1">
                <a:lumMod val="65000"/>
              </a:schemeClr>
            </a:solidFill>
          </a:endParaRPr>
        </a:p>
      </xdr:txBody>
    </xdr:sp>
    <xdr:clientData/>
  </xdr:twoCellAnchor>
  <xdr:twoCellAnchor>
    <xdr:from>
      <xdr:col>66</xdr:col>
      <xdr:colOff>484184</xdr:colOff>
      <xdr:row>176</xdr:row>
      <xdr:rowOff>137885</xdr:rowOff>
    </xdr:from>
    <xdr:to>
      <xdr:col>69</xdr:col>
      <xdr:colOff>604826</xdr:colOff>
      <xdr:row>177</xdr:row>
      <xdr:rowOff>127385</xdr:rowOff>
    </xdr:to>
    <xdr:sp macro="" textlink="$CC$177">
      <xdr:nvSpPr>
        <xdr:cNvPr id="41" name="Rechthoek 28">
          <a:extLst>
            <a:ext uri="{FF2B5EF4-FFF2-40B4-BE49-F238E27FC236}">
              <a16:creationId xmlns:a16="http://schemas.microsoft.com/office/drawing/2014/main" id="{6D665AB0-A998-F542-B1DC-256DC6B90DB1}"/>
            </a:ext>
            <a:ext uri="{147F2762-F138-4A5C-976F-8EAC2B608ADB}">
              <a16:predDERef xmlns:a16="http://schemas.microsoft.com/office/drawing/2014/main" pred="{D8C194F5-B732-4980-AD48-A4DA6DF652CB}"/>
            </a:ext>
          </a:extLst>
        </xdr:cNvPr>
        <xdr:cNvSpPr/>
      </xdr:nvSpPr>
      <xdr:spPr>
        <a:xfrm>
          <a:off x="39765284" y="14946085"/>
          <a:ext cx="2139942" cy="18000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97654CCD-B277-4D1C-996A-2E17E9684BCC}" type="TxLink">
            <a:rPr lang="en-US" sz="1100" b="0" i="0" u="none" strike="noStrike">
              <a:solidFill>
                <a:srgbClr val="00B050"/>
              </a:solidFill>
              <a:latin typeface="Calibri"/>
              <a:cs typeface="Calibri"/>
            </a:rPr>
            <a:pPr algn="ctr"/>
            <a:t>4 - 4 TWh wordt 0 TWh</a:t>
          </a:fld>
          <a:endParaRPr lang="nl-NL" sz="1100">
            <a:solidFill>
              <a:srgbClr val="00B050"/>
            </a:solidFill>
          </a:endParaRPr>
        </a:p>
      </xdr:txBody>
    </xdr:sp>
    <xdr:clientData/>
  </xdr:twoCellAnchor>
  <xdr:twoCellAnchor>
    <xdr:from>
      <xdr:col>66</xdr:col>
      <xdr:colOff>511967</xdr:colOff>
      <xdr:row>175</xdr:row>
      <xdr:rowOff>133354</xdr:rowOff>
    </xdr:from>
    <xdr:to>
      <xdr:col>70</xdr:col>
      <xdr:colOff>20287</xdr:colOff>
      <xdr:row>176</xdr:row>
      <xdr:rowOff>131924</xdr:rowOff>
    </xdr:to>
    <xdr:sp macro="" textlink="$CC$176">
      <xdr:nvSpPr>
        <xdr:cNvPr id="42" name="Rechthoek 29">
          <a:extLst>
            <a:ext uri="{FF2B5EF4-FFF2-40B4-BE49-F238E27FC236}">
              <a16:creationId xmlns:a16="http://schemas.microsoft.com/office/drawing/2014/main" id="{BCAB5C08-2E41-A94C-AEAA-19F1F4846076}"/>
            </a:ext>
            <a:ext uri="{147F2762-F138-4A5C-976F-8EAC2B608ADB}">
              <a16:predDERef xmlns:a16="http://schemas.microsoft.com/office/drawing/2014/main" pred="{032AA33C-5C2F-4A1D-A72A-13B750FB04D8}"/>
            </a:ext>
          </a:extLst>
        </xdr:cNvPr>
        <xdr:cNvSpPr/>
      </xdr:nvSpPr>
      <xdr:spPr>
        <a:xfrm>
          <a:off x="39793067" y="14751054"/>
          <a:ext cx="2200720" cy="18907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E8079EEE-5277-40F7-9708-33A31AB24E51}" type="TxLink">
            <a:rPr lang="en-US" sz="1100" b="0" i="0" u="none" strike="noStrike">
              <a:solidFill>
                <a:srgbClr val="CCCC00"/>
              </a:solidFill>
              <a:latin typeface="Calibri"/>
              <a:cs typeface="Calibri"/>
            </a:rPr>
            <a:pPr algn="ctr"/>
            <a:t>3 - 3 TWh wordt 0 TWh</a:t>
          </a:fld>
          <a:endParaRPr lang="nl-NL" sz="1100" b="0">
            <a:solidFill>
              <a:srgbClr val="CCCC00"/>
            </a:solidFill>
          </a:endParaRPr>
        </a:p>
      </xdr:txBody>
    </xdr:sp>
    <xdr:clientData/>
  </xdr:twoCellAnchor>
  <xdr:twoCellAnchor>
    <xdr:from>
      <xdr:col>66</xdr:col>
      <xdr:colOff>508564</xdr:colOff>
      <xdr:row>174</xdr:row>
      <xdr:rowOff>100237</xdr:rowOff>
    </xdr:from>
    <xdr:to>
      <xdr:col>70</xdr:col>
      <xdr:colOff>16884</xdr:colOff>
      <xdr:row>175</xdr:row>
      <xdr:rowOff>98810</xdr:rowOff>
    </xdr:to>
    <xdr:sp macro="" textlink="$CC$175">
      <xdr:nvSpPr>
        <xdr:cNvPr id="43" name="Rechthoek 30">
          <a:extLst>
            <a:ext uri="{FF2B5EF4-FFF2-40B4-BE49-F238E27FC236}">
              <a16:creationId xmlns:a16="http://schemas.microsoft.com/office/drawing/2014/main" id="{6772AE89-BE79-6F4C-96BC-2EF336B7886F}"/>
            </a:ext>
            <a:ext uri="{147F2762-F138-4A5C-976F-8EAC2B608ADB}">
              <a16:predDERef xmlns:a16="http://schemas.microsoft.com/office/drawing/2014/main" pred="{14F927F5-4433-4AC1-BCED-FBB5E2C5A434}"/>
            </a:ext>
          </a:extLst>
        </xdr:cNvPr>
        <xdr:cNvSpPr/>
      </xdr:nvSpPr>
      <xdr:spPr>
        <a:xfrm>
          <a:off x="39789664" y="14527437"/>
          <a:ext cx="2200720" cy="189073"/>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CDDDC73C-95F0-4674-A597-5CC2577301D1}" type="TxLink">
            <a:rPr lang="en-US" sz="1100" b="0" i="0" u="none" strike="noStrike">
              <a:solidFill>
                <a:srgbClr val="00B0F0"/>
              </a:solidFill>
              <a:latin typeface="Calibri"/>
              <a:cs typeface="Calibri"/>
            </a:rPr>
            <a:pPr algn="ctr"/>
            <a:t>0 TWh wordt 0 TWh</a:t>
          </a:fld>
          <a:endParaRPr lang="nl-NL" sz="1100">
            <a:solidFill>
              <a:srgbClr val="00B0F0"/>
            </a:solidFill>
          </a:endParaRPr>
        </a:p>
      </xdr:txBody>
    </xdr:sp>
    <xdr:clientData/>
  </xdr:twoCellAnchor>
  <xdr:twoCellAnchor>
    <xdr:from>
      <xdr:col>58</xdr:col>
      <xdr:colOff>13611</xdr:colOff>
      <xdr:row>203</xdr:row>
      <xdr:rowOff>163286</xdr:rowOff>
    </xdr:from>
    <xdr:to>
      <xdr:col>66</xdr:col>
      <xdr:colOff>326575</xdr:colOff>
      <xdr:row>236</xdr:row>
      <xdr:rowOff>144224</xdr:rowOff>
    </xdr:to>
    <xdr:graphicFrame macro="">
      <xdr:nvGraphicFramePr>
        <xdr:cNvPr id="44" name="Grafiek 4">
          <a:extLst>
            <a:ext uri="{FF2B5EF4-FFF2-40B4-BE49-F238E27FC236}">
              <a16:creationId xmlns:a16="http://schemas.microsoft.com/office/drawing/2014/main" id="{6A72B34A-98A8-434A-ADFD-E05FE63FE02D}"/>
            </a:ext>
            <a:ext uri="{147F2762-F138-4A5C-976F-8EAC2B608ADB}">
              <a16:predDERef xmlns:a16="http://schemas.microsoft.com/office/drawing/2014/main" pred="{86D0B101-01FE-47D0-836E-C962CAE63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66</xdr:col>
      <xdr:colOff>209548</xdr:colOff>
      <xdr:row>227</xdr:row>
      <xdr:rowOff>53523</xdr:rowOff>
    </xdr:from>
    <xdr:to>
      <xdr:col>70</xdr:col>
      <xdr:colOff>545870</xdr:colOff>
      <xdr:row>227</xdr:row>
      <xdr:rowOff>53523</xdr:rowOff>
    </xdr:to>
    <xdr:cxnSp macro="">
      <xdr:nvCxnSpPr>
        <xdr:cNvPr id="45" name="Rechte verbindingslijn met pijl 10">
          <a:extLst>
            <a:ext uri="{FF2B5EF4-FFF2-40B4-BE49-F238E27FC236}">
              <a16:creationId xmlns:a16="http://schemas.microsoft.com/office/drawing/2014/main" id="{18A446B0-BB22-DB48-98AA-A3AF7D704F32}"/>
            </a:ext>
            <a:ext uri="{147F2762-F138-4A5C-976F-8EAC2B608ADB}">
              <a16:predDERef xmlns:a16="http://schemas.microsoft.com/office/drawing/2014/main" pred="{682B9A6C-17AD-4AEE-A994-786895C5C9AA}"/>
            </a:ext>
          </a:extLst>
        </xdr:cNvPr>
        <xdr:cNvCxnSpPr/>
      </xdr:nvCxnSpPr>
      <xdr:spPr>
        <a:xfrm flipV="1">
          <a:off x="39490648" y="24577223"/>
          <a:ext cx="3028722" cy="0"/>
        </a:xfrm>
        <a:prstGeom prst="straightConnector1">
          <a:avLst/>
        </a:prstGeom>
        <a:ln>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188692</xdr:colOff>
      <xdr:row>228</xdr:row>
      <xdr:rowOff>74386</xdr:rowOff>
    </xdr:from>
    <xdr:to>
      <xdr:col>70</xdr:col>
      <xdr:colOff>525014</xdr:colOff>
      <xdr:row>228</xdr:row>
      <xdr:rowOff>74386</xdr:rowOff>
    </xdr:to>
    <xdr:cxnSp macro="">
      <xdr:nvCxnSpPr>
        <xdr:cNvPr id="46" name="Rechte verbindingslijn met pijl 11">
          <a:extLst>
            <a:ext uri="{FF2B5EF4-FFF2-40B4-BE49-F238E27FC236}">
              <a16:creationId xmlns:a16="http://schemas.microsoft.com/office/drawing/2014/main" id="{8E23C59F-A6CE-AD4C-B56E-EBBB44F798A9}"/>
            </a:ext>
            <a:ext uri="{147F2762-F138-4A5C-976F-8EAC2B608ADB}">
              <a16:predDERef xmlns:a16="http://schemas.microsoft.com/office/drawing/2014/main" pred="{57A59F9B-4DA3-4153-A8D1-933E43F2DD84}"/>
            </a:ext>
          </a:extLst>
        </xdr:cNvPr>
        <xdr:cNvCxnSpPr/>
      </xdr:nvCxnSpPr>
      <xdr:spPr>
        <a:xfrm flipV="1">
          <a:off x="39469792" y="24788586"/>
          <a:ext cx="3028722" cy="0"/>
        </a:xfrm>
        <a:prstGeom prst="straightConnector1">
          <a:avLst/>
        </a:prstGeom>
        <a:ln>
          <a:solidFill>
            <a:srgbClr val="CCCC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159661</xdr:colOff>
      <xdr:row>229</xdr:row>
      <xdr:rowOff>95251</xdr:rowOff>
    </xdr:from>
    <xdr:to>
      <xdr:col>70</xdr:col>
      <xdr:colOff>495983</xdr:colOff>
      <xdr:row>229</xdr:row>
      <xdr:rowOff>95251</xdr:rowOff>
    </xdr:to>
    <xdr:cxnSp macro="">
      <xdr:nvCxnSpPr>
        <xdr:cNvPr id="47" name="Rechte verbindingslijn met pijl 15">
          <a:extLst>
            <a:ext uri="{FF2B5EF4-FFF2-40B4-BE49-F238E27FC236}">
              <a16:creationId xmlns:a16="http://schemas.microsoft.com/office/drawing/2014/main" id="{8436B313-252B-ED40-8199-032357F6A3A4}"/>
            </a:ext>
            <a:ext uri="{147F2762-F138-4A5C-976F-8EAC2B608ADB}">
              <a16:predDERef xmlns:a16="http://schemas.microsoft.com/office/drawing/2014/main" pred="{B5AB0BAC-7E7C-4B7B-A687-7A554F16C822}"/>
            </a:ext>
          </a:extLst>
        </xdr:cNvPr>
        <xdr:cNvCxnSpPr/>
      </xdr:nvCxnSpPr>
      <xdr:spPr>
        <a:xfrm flipV="1">
          <a:off x="39440761" y="24999951"/>
          <a:ext cx="3028722" cy="0"/>
        </a:xfrm>
        <a:prstGeom prst="straightConnector1">
          <a:avLst/>
        </a:prstGeom>
        <a:ln>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179617</xdr:colOff>
      <xdr:row>230</xdr:row>
      <xdr:rowOff>100692</xdr:rowOff>
    </xdr:from>
    <xdr:to>
      <xdr:col>70</xdr:col>
      <xdr:colOff>515939</xdr:colOff>
      <xdr:row>230</xdr:row>
      <xdr:rowOff>100692</xdr:rowOff>
    </xdr:to>
    <xdr:cxnSp macro="">
      <xdr:nvCxnSpPr>
        <xdr:cNvPr id="48" name="Rechte verbindingslijn met pijl 16">
          <a:extLst>
            <a:ext uri="{FF2B5EF4-FFF2-40B4-BE49-F238E27FC236}">
              <a16:creationId xmlns:a16="http://schemas.microsoft.com/office/drawing/2014/main" id="{83483DAB-5B2C-E543-BD3D-39D112EC33DD}"/>
            </a:ext>
            <a:ext uri="{147F2762-F138-4A5C-976F-8EAC2B608ADB}">
              <a16:predDERef xmlns:a16="http://schemas.microsoft.com/office/drawing/2014/main" pred="{B2BD1B6D-E981-40CA-9190-A230DA677A3C}"/>
            </a:ext>
          </a:extLst>
        </xdr:cNvPr>
        <xdr:cNvCxnSpPr/>
      </xdr:nvCxnSpPr>
      <xdr:spPr>
        <a:xfrm flipV="1">
          <a:off x="39460717" y="25195892"/>
          <a:ext cx="3028722" cy="0"/>
        </a:xfrm>
        <a:prstGeom prst="straightConnector1">
          <a:avLst/>
        </a:prstGeom>
        <a:ln>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178713</xdr:colOff>
      <xdr:row>231</xdr:row>
      <xdr:rowOff>110666</xdr:rowOff>
    </xdr:from>
    <xdr:to>
      <xdr:col>70</xdr:col>
      <xdr:colOff>515035</xdr:colOff>
      <xdr:row>231</xdr:row>
      <xdr:rowOff>110666</xdr:rowOff>
    </xdr:to>
    <xdr:cxnSp macro="">
      <xdr:nvCxnSpPr>
        <xdr:cNvPr id="49" name="Rechte verbindingslijn met pijl 17">
          <a:extLst>
            <a:ext uri="{FF2B5EF4-FFF2-40B4-BE49-F238E27FC236}">
              <a16:creationId xmlns:a16="http://schemas.microsoft.com/office/drawing/2014/main" id="{D28A9D59-55AC-3948-BAE1-7C75738C9F56}"/>
            </a:ext>
            <a:ext uri="{147F2762-F138-4A5C-976F-8EAC2B608ADB}">
              <a16:predDERef xmlns:a16="http://schemas.microsoft.com/office/drawing/2014/main" pred="{21E01001-EFD9-4ABA-AE95-857B23AF78D3}"/>
            </a:ext>
          </a:extLst>
        </xdr:cNvPr>
        <xdr:cNvCxnSpPr/>
      </xdr:nvCxnSpPr>
      <xdr:spPr>
        <a:xfrm flipV="1">
          <a:off x="39459813" y="25396366"/>
          <a:ext cx="3028722" cy="0"/>
        </a:xfrm>
        <a:prstGeom prst="straightConnector1">
          <a:avLst/>
        </a:prstGeom>
        <a:ln>
          <a:solidFill>
            <a:schemeClr val="accent4"/>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195944</xdr:colOff>
      <xdr:row>232</xdr:row>
      <xdr:rowOff>131538</xdr:rowOff>
    </xdr:from>
    <xdr:to>
      <xdr:col>70</xdr:col>
      <xdr:colOff>532266</xdr:colOff>
      <xdr:row>232</xdr:row>
      <xdr:rowOff>131538</xdr:rowOff>
    </xdr:to>
    <xdr:cxnSp macro="">
      <xdr:nvCxnSpPr>
        <xdr:cNvPr id="50" name="Rechte verbindingslijn met pijl 18">
          <a:extLst>
            <a:ext uri="{FF2B5EF4-FFF2-40B4-BE49-F238E27FC236}">
              <a16:creationId xmlns:a16="http://schemas.microsoft.com/office/drawing/2014/main" id="{234E7C79-056F-9B47-A1EE-4D1D6451E490}"/>
            </a:ext>
            <a:ext uri="{147F2762-F138-4A5C-976F-8EAC2B608ADB}">
              <a16:predDERef xmlns:a16="http://schemas.microsoft.com/office/drawing/2014/main" pred="{C381C795-BDE6-43D7-B111-2C6CD3F3C7DA}"/>
            </a:ext>
          </a:extLst>
        </xdr:cNvPr>
        <xdr:cNvCxnSpPr/>
      </xdr:nvCxnSpPr>
      <xdr:spPr>
        <a:xfrm flipV="1">
          <a:off x="39477044" y="25607738"/>
          <a:ext cx="3028722" cy="0"/>
        </a:xfrm>
        <a:prstGeom prst="straightConnector1">
          <a:avLst/>
        </a:prstGeom>
        <a:ln>
          <a:solidFill>
            <a:schemeClr val="bg1">
              <a:lumMod val="6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381907</xdr:colOff>
      <xdr:row>234</xdr:row>
      <xdr:rowOff>46264</xdr:rowOff>
    </xdr:from>
    <xdr:to>
      <xdr:col>70</xdr:col>
      <xdr:colOff>356507</xdr:colOff>
      <xdr:row>234</xdr:row>
      <xdr:rowOff>50064</xdr:rowOff>
    </xdr:to>
    <xdr:cxnSp macro="">
      <xdr:nvCxnSpPr>
        <xdr:cNvPr id="51" name="Rechte verbindingslijn met pijl 19">
          <a:extLst>
            <a:ext uri="{FF2B5EF4-FFF2-40B4-BE49-F238E27FC236}">
              <a16:creationId xmlns:a16="http://schemas.microsoft.com/office/drawing/2014/main" id="{E2DCF679-5A27-AE4B-A1E6-98E41461D558}"/>
            </a:ext>
            <a:ext uri="{147F2762-F138-4A5C-976F-8EAC2B608ADB}">
              <a16:predDERef xmlns:a16="http://schemas.microsoft.com/office/drawing/2014/main" pred="{5A056205-8AA4-492F-85B2-BA6A88B7A8CD}"/>
            </a:ext>
          </a:extLst>
        </xdr:cNvPr>
        <xdr:cNvCxnSpPr>
          <a:stCxn id="53" idx="1"/>
          <a:endCxn id="54" idx="1"/>
          <a:extLst>
            <a:ext uri="{5F17804C-33F3-41E3-A699-7DCFA2EF7971}">
              <a16:cxnDERefs xmlns:a16="http://schemas.microsoft.com/office/drawing/2014/main" st="{68A64BF5-BDA2-439C-8EA6-655C4A242D2D}" end="{3199B952-3FC7-4796-9D08-F8F6DAC01649}"/>
            </a:ext>
          </a:extLst>
        </xdr:cNvCxnSpPr>
      </xdr:nvCxnSpPr>
      <xdr:spPr>
        <a:xfrm>
          <a:off x="39663007" y="25903464"/>
          <a:ext cx="2667000" cy="3800"/>
        </a:xfrm>
        <a:prstGeom prst="straightConnector1">
          <a:avLst/>
        </a:prstGeom>
        <a:ln>
          <a:solidFill>
            <a:srgbClr val="FF5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195948</xdr:colOff>
      <xdr:row>235</xdr:row>
      <xdr:rowOff>173262</xdr:rowOff>
    </xdr:from>
    <xdr:to>
      <xdr:col>70</xdr:col>
      <xdr:colOff>532270</xdr:colOff>
      <xdr:row>235</xdr:row>
      <xdr:rowOff>173262</xdr:rowOff>
    </xdr:to>
    <xdr:cxnSp macro="">
      <xdr:nvCxnSpPr>
        <xdr:cNvPr id="52" name="Rechte verbindingslijn met pijl 20">
          <a:extLst>
            <a:ext uri="{FF2B5EF4-FFF2-40B4-BE49-F238E27FC236}">
              <a16:creationId xmlns:a16="http://schemas.microsoft.com/office/drawing/2014/main" id="{99FFD56E-2C77-7D4D-9641-9800D89FFB6E}"/>
            </a:ext>
            <a:ext uri="{147F2762-F138-4A5C-976F-8EAC2B608ADB}">
              <a16:predDERef xmlns:a16="http://schemas.microsoft.com/office/drawing/2014/main" pred="{12C841D7-3A92-447B-B8CF-CCBA69D0D700}"/>
            </a:ext>
          </a:extLst>
        </xdr:cNvPr>
        <xdr:cNvCxnSpPr/>
      </xdr:nvCxnSpPr>
      <xdr:spPr>
        <a:xfrm flipV="1">
          <a:off x="39477048" y="26220962"/>
          <a:ext cx="302872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229507</xdr:colOff>
      <xdr:row>233</xdr:row>
      <xdr:rowOff>8164</xdr:rowOff>
    </xdr:from>
    <xdr:to>
      <xdr:col>66</xdr:col>
      <xdr:colOff>381907</xdr:colOff>
      <xdr:row>235</xdr:row>
      <xdr:rowOff>84364</xdr:rowOff>
    </xdr:to>
    <xdr:sp macro="" textlink="">
      <xdr:nvSpPr>
        <xdr:cNvPr id="53" name="Rechteraccolade 21">
          <a:extLst>
            <a:ext uri="{FF2B5EF4-FFF2-40B4-BE49-F238E27FC236}">
              <a16:creationId xmlns:a16="http://schemas.microsoft.com/office/drawing/2014/main" id="{3BFBB788-9B48-6241-9B57-101D7D7D15F8}"/>
            </a:ext>
            <a:ext uri="{147F2762-F138-4A5C-976F-8EAC2B608ADB}">
              <a16:predDERef xmlns:a16="http://schemas.microsoft.com/office/drawing/2014/main" pred="{976D9E33-7615-459F-8D76-78C158FCE554}"/>
            </a:ext>
          </a:extLst>
        </xdr:cNvPr>
        <xdr:cNvSpPr/>
      </xdr:nvSpPr>
      <xdr:spPr>
        <a:xfrm>
          <a:off x="39510607" y="25674864"/>
          <a:ext cx="152400" cy="457200"/>
        </a:xfrm>
        <a:prstGeom prst="rightBrace">
          <a:avLst/>
        </a:prstGeom>
        <a:ln>
          <a:solidFill>
            <a:srgbClr val="FF505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nl-NL" sz="1100">
            <a:solidFill>
              <a:srgbClr val="FF0000"/>
            </a:solidFill>
          </a:endParaRPr>
        </a:p>
      </xdr:txBody>
    </xdr:sp>
    <xdr:clientData/>
  </xdr:twoCellAnchor>
  <xdr:twoCellAnchor>
    <xdr:from>
      <xdr:col>70</xdr:col>
      <xdr:colOff>356507</xdr:colOff>
      <xdr:row>233</xdr:row>
      <xdr:rowOff>27214</xdr:rowOff>
    </xdr:from>
    <xdr:to>
      <xdr:col>70</xdr:col>
      <xdr:colOff>522876</xdr:colOff>
      <xdr:row>235</xdr:row>
      <xdr:rowOff>72914</xdr:rowOff>
    </xdr:to>
    <xdr:sp macro="" textlink="">
      <xdr:nvSpPr>
        <xdr:cNvPr id="54" name="Linkeraccolade 22">
          <a:extLst>
            <a:ext uri="{FF2B5EF4-FFF2-40B4-BE49-F238E27FC236}">
              <a16:creationId xmlns:a16="http://schemas.microsoft.com/office/drawing/2014/main" id="{B5BCAE62-000B-EB44-94C7-9A30D72821F2}"/>
            </a:ext>
            <a:ext uri="{147F2762-F138-4A5C-976F-8EAC2B608ADB}">
              <a16:predDERef xmlns:a16="http://schemas.microsoft.com/office/drawing/2014/main" pred="{68A64BF5-BDA2-439C-8EA6-655C4A242D2D}"/>
            </a:ext>
          </a:extLst>
        </xdr:cNvPr>
        <xdr:cNvSpPr/>
      </xdr:nvSpPr>
      <xdr:spPr>
        <a:xfrm>
          <a:off x="42330007" y="25693914"/>
          <a:ext cx="166369" cy="426700"/>
        </a:xfrm>
        <a:prstGeom prst="leftBrace">
          <a:avLst/>
        </a:prstGeom>
        <a:ln>
          <a:solidFill>
            <a:srgbClr val="FF505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nl-NL" sz="1100">
            <a:solidFill>
              <a:srgbClr val="FF0000"/>
            </a:solidFill>
          </a:endParaRPr>
        </a:p>
      </xdr:txBody>
    </xdr:sp>
    <xdr:clientData/>
  </xdr:twoCellAnchor>
  <xdr:twoCellAnchor>
    <xdr:from>
      <xdr:col>66</xdr:col>
      <xdr:colOff>538614</xdr:colOff>
      <xdr:row>233</xdr:row>
      <xdr:rowOff>139816</xdr:rowOff>
    </xdr:from>
    <xdr:to>
      <xdr:col>70</xdr:col>
      <xdr:colOff>46934</xdr:colOff>
      <xdr:row>234</xdr:row>
      <xdr:rowOff>138388</xdr:rowOff>
    </xdr:to>
    <xdr:sp macro="" textlink="$CC$233">
      <xdr:nvSpPr>
        <xdr:cNvPr id="55" name="Rechthoek 23">
          <a:extLst>
            <a:ext uri="{FF2B5EF4-FFF2-40B4-BE49-F238E27FC236}">
              <a16:creationId xmlns:a16="http://schemas.microsoft.com/office/drawing/2014/main" id="{13BC27CA-0A96-714B-B4DB-11D6530885A2}"/>
            </a:ext>
            <a:ext uri="{147F2762-F138-4A5C-976F-8EAC2B608ADB}">
              <a16:predDERef xmlns:a16="http://schemas.microsoft.com/office/drawing/2014/main" pred="{3199B952-3FC7-4796-9D08-F8F6DAC01649}"/>
            </a:ext>
          </a:extLst>
        </xdr:cNvPr>
        <xdr:cNvSpPr/>
      </xdr:nvSpPr>
      <xdr:spPr>
        <a:xfrm>
          <a:off x="39819714" y="25806516"/>
          <a:ext cx="2200720" cy="18907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07F6E128-C0B4-430B-A3CC-7E5BE1B34022}" type="TxLink">
            <a:rPr lang="en-US" sz="1100" b="0" i="0" u="none" strike="noStrike">
              <a:solidFill>
                <a:srgbClr val="FF0000"/>
              </a:solidFill>
              <a:latin typeface="Calibri"/>
              <a:cs typeface="Calibri"/>
            </a:rPr>
            <a:pPr algn="ctr"/>
            <a:t>1 TWh versus 0 - 0 TWh</a:t>
          </a:fld>
          <a:endParaRPr lang="nl-NL" sz="1100">
            <a:solidFill>
              <a:srgbClr val="FF0000"/>
            </a:solidFill>
          </a:endParaRPr>
        </a:p>
      </xdr:txBody>
    </xdr:sp>
    <xdr:clientData/>
  </xdr:twoCellAnchor>
  <xdr:twoCellAnchor>
    <xdr:from>
      <xdr:col>66</xdr:col>
      <xdr:colOff>512533</xdr:colOff>
      <xdr:row>235</xdr:row>
      <xdr:rowOff>80959</xdr:rowOff>
    </xdr:from>
    <xdr:to>
      <xdr:col>70</xdr:col>
      <xdr:colOff>20853</xdr:colOff>
      <xdr:row>236</xdr:row>
      <xdr:rowOff>79531</xdr:rowOff>
    </xdr:to>
    <xdr:sp macro="" textlink="$CC$234">
      <xdr:nvSpPr>
        <xdr:cNvPr id="56" name="Rechthoek 24">
          <a:extLst>
            <a:ext uri="{FF2B5EF4-FFF2-40B4-BE49-F238E27FC236}">
              <a16:creationId xmlns:a16="http://schemas.microsoft.com/office/drawing/2014/main" id="{0A8B18C2-7EEF-C94B-95B7-7142F61EA4C7}"/>
            </a:ext>
            <a:ext uri="{147F2762-F138-4A5C-976F-8EAC2B608ADB}">
              <a16:predDERef xmlns:a16="http://schemas.microsoft.com/office/drawing/2014/main" pred="{5B842375-B992-4D3F-8DF8-09FB2C5D61AD}"/>
            </a:ext>
          </a:extLst>
        </xdr:cNvPr>
        <xdr:cNvSpPr/>
      </xdr:nvSpPr>
      <xdr:spPr>
        <a:xfrm>
          <a:off x="39793633" y="26128659"/>
          <a:ext cx="2200720" cy="18907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F3DB8F03-5098-402D-AF86-7B201BC5153C}" type="TxLink">
            <a:rPr lang="en-US" sz="1100" b="0" i="0" u="none" strike="noStrike" cap="none" spc="0">
              <a:ln w="0"/>
              <a:solidFill>
                <a:srgbClr val="0070C0"/>
              </a:solidFill>
              <a:effectLst>
                <a:outerShdw blurRad="38100" dist="25400" dir="5400000" algn="ctr" rotWithShape="0">
                  <a:srgbClr val="6E747A">
                    <a:alpha val="43000"/>
                  </a:srgbClr>
                </a:outerShdw>
              </a:effectLst>
              <a:latin typeface="Calibri"/>
              <a:cs typeface="Calibri"/>
            </a:rPr>
            <a:pPr algn="ctr"/>
            <a:t>0 TWh versus 0 TWh</a:t>
          </a:fld>
          <a:endParaRPr lang="nl-NL" sz="1100" b="0" cap="none" spc="0">
            <a:ln w="0"/>
            <a:solidFill>
              <a:srgbClr val="0070C0"/>
            </a:solidFill>
            <a:effectLst>
              <a:outerShdw blurRad="38100" dist="25400" dir="5400000" algn="ctr" rotWithShape="0">
                <a:srgbClr val="6E747A">
                  <a:alpha val="43000"/>
                </a:srgbClr>
              </a:outerShdw>
            </a:effectLst>
          </a:endParaRPr>
        </a:p>
      </xdr:txBody>
    </xdr:sp>
    <xdr:clientData/>
  </xdr:twoCellAnchor>
  <xdr:twoCellAnchor>
    <xdr:from>
      <xdr:col>66</xdr:col>
      <xdr:colOff>494390</xdr:colOff>
      <xdr:row>231</xdr:row>
      <xdr:rowOff>10432</xdr:rowOff>
    </xdr:from>
    <xdr:to>
      <xdr:col>70</xdr:col>
      <xdr:colOff>2710</xdr:colOff>
      <xdr:row>232</xdr:row>
      <xdr:rowOff>9002</xdr:rowOff>
    </xdr:to>
    <xdr:sp macro="" textlink="$CC$231">
      <xdr:nvSpPr>
        <xdr:cNvPr id="57" name="Rechthoek 25">
          <a:extLst>
            <a:ext uri="{FF2B5EF4-FFF2-40B4-BE49-F238E27FC236}">
              <a16:creationId xmlns:a16="http://schemas.microsoft.com/office/drawing/2014/main" id="{395AA53E-2AD4-DF45-B616-6669C04FB553}"/>
            </a:ext>
            <a:ext uri="{147F2762-F138-4A5C-976F-8EAC2B608ADB}">
              <a16:predDERef xmlns:a16="http://schemas.microsoft.com/office/drawing/2014/main" pred="{D57E11F5-879C-4CF5-A361-78F25746A6D1}"/>
            </a:ext>
          </a:extLst>
        </xdr:cNvPr>
        <xdr:cNvSpPr/>
      </xdr:nvSpPr>
      <xdr:spPr>
        <a:xfrm>
          <a:off x="39775490" y="25296132"/>
          <a:ext cx="2200720" cy="18907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277C168E-9B21-4E6E-BB11-7D97BDAAB512}" type="TxLink">
            <a:rPr lang="en-US" sz="1100" b="0" i="0" u="none" strike="noStrike">
              <a:solidFill>
                <a:schemeClr val="accent4"/>
              </a:solidFill>
              <a:latin typeface="Calibri"/>
              <a:cs typeface="Calibri"/>
            </a:rPr>
            <a:pPr algn="ctr"/>
            <a:t>1 TWh versus 0 TWh</a:t>
          </a:fld>
          <a:endParaRPr lang="nl-NL" sz="1100">
            <a:solidFill>
              <a:schemeClr val="accent4"/>
            </a:solidFill>
          </a:endParaRPr>
        </a:p>
      </xdr:txBody>
    </xdr:sp>
    <xdr:clientData/>
  </xdr:twoCellAnchor>
  <xdr:twoCellAnchor>
    <xdr:from>
      <xdr:col>66</xdr:col>
      <xdr:colOff>498359</xdr:colOff>
      <xdr:row>229</xdr:row>
      <xdr:rowOff>181090</xdr:rowOff>
    </xdr:from>
    <xdr:to>
      <xdr:col>70</xdr:col>
      <xdr:colOff>6679</xdr:colOff>
      <xdr:row>230</xdr:row>
      <xdr:rowOff>179661</xdr:rowOff>
    </xdr:to>
    <xdr:sp macro="" textlink="$CC$230">
      <xdr:nvSpPr>
        <xdr:cNvPr id="58" name="Rechthoek 26">
          <a:extLst>
            <a:ext uri="{FF2B5EF4-FFF2-40B4-BE49-F238E27FC236}">
              <a16:creationId xmlns:a16="http://schemas.microsoft.com/office/drawing/2014/main" id="{670077CF-A15F-6646-AD2A-78BDF8134AD7}"/>
            </a:ext>
            <a:ext uri="{147F2762-F138-4A5C-976F-8EAC2B608ADB}">
              <a16:predDERef xmlns:a16="http://schemas.microsoft.com/office/drawing/2014/main" pred="{4B7AFDBC-AA6B-4DDC-A84C-AB74AA6AF01A}"/>
            </a:ext>
          </a:extLst>
        </xdr:cNvPr>
        <xdr:cNvSpPr/>
      </xdr:nvSpPr>
      <xdr:spPr>
        <a:xfrm>
          <a:off x="39779459" y="25085790"/>
          <a:ext cx="2200720" cy="189071"/>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732E97D4-3DED-4FF4-8210-4B701B9E5B3B}" type="TxLink">
            <a:rPr lang="en-US" sz="1100" b="0" i="0" u="none" strike="noStrike">
              <a:solidFill>
                <a:schemeClr val="accent6"/>
              </a:solidFill>
              <a:latin typeface="Calibri"/>
              <a:cs typeface="Calibri"/>
            </a:rPr>
            <a:pPr algn="ctr"/>
            <a:t>2 TWh versus 0 TWh</a:t>
          </a:fld>
          <a:endParaRPr lang="nl-NL" sz="1100">
            <a:solidFill>
              <a:schemeClr val="accent6"/>
            </a:solidFill>
          </a:endParaRPr>
        </a:p>
      </xdr:txBody>
    </xdr:sp>
    <xdr:clientData/>
  </xdr:twoCellAnchor>
  <xdr:twoCellAnchor>
    <xdr:from>
      <xdr:col>66</xdr:col>
      <xdr:colOff>509132</xdr:colOff>
      <xdr:row>232</xdr:row>
      <xdr:rowOff>32884</xdr:rowOff>
    </xdr:from>
    <xdr:to>
      <xdr:col>70</xdr:col>
      <xdr:colOff>17452</xdr:colOff>
      <xdr:row>233</xdr:row>
      <xdr:rowOff>30322</xdr:rowOff>
    </xdr:to>
    <xdr:sp macro="" textlink="$CC$232">
      <xdr:nvSpPr>
        <xdr:cNvPr id="59" name="Rechthoek 27">
          <a:extLst>
            <a:ext uri="{FF2B5EF4-FFF2-40B4-BE49-F238E27FC236}">
              <a16:creationId xmlns:a16="http://schemas.microsoft.com/office/drawing/2014/main" id="{923A3502-1F69-804D-B5C2-AF177947F556}"/>
            </a:ext>
            <a:ext uri="{147F2762-F138-4A5C-976F-8EAC2B608ADB}">
              <a16:predDERef xmlns:a16="http://schemas.microsoft.com/office/drawing/2014/main" pred="{7BD2E91C-CABE-4C5B-BDBF-A9001F013B5D}"/>
            </a:ext>
          </a:extLst>
        </xdr:cNvPr>
        <xdr:cNvSpPr/>
      </xdr:nvSpPr>
      <xdr:spPr>
        <a:xfrm>
          <a:off x="39790232" y="25509084"/>
          <a:ext cx="2200720" cy="187938"/>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EAF72ACE-942D-4822-A7F0-AAAF7BE6AB8B}" type="TxLink">
            <a:rPr lang="en-US" sz="1100" b="0" i="0" u="none" strike="noStrike">
              <a:solidFill>
                <a:schemeClr val="bg1">
                  <a:lumMod val="65000"/>
                </a:schemeClr>
              </a:solidFill>
              <a:latin typeface="Calibri"/>
              <a:cs typeface="Calibri"/>
            </a:rPr>
            <a:pPr algn="ctr"/>
            <a:t>2 TWh versus 0 TWh</a:t>
          </a:fld>
          <a:endParaRPr lang="nl-NL" sz="1100">
            <a:solidFill>
              <a:schemeClr val="bg1">
                <a:lumMod val="65000"/>
              </a:schemeClr>
            </a:solidFill>
          </a:endParaRPr>
        </a:p>
      </xdr:txBody>
    </xdr:sp>
    <xdr:clientData/>
  </xdr:twoCellAnchor>
  <xdr:twoCellAnchor>
    <xdr:from>
      <xdr:col>66</xdr:col>
      <xdr:colOff>484184</xdr:colOff>
      <xdr:row>229</xdr:row>
      <xdr:rowOff>1814</xdr:rowOff>
    </xdr:from>
    <xdr:to>
      <xdr:col>69</xdr:col>
      <xdr:colOff>604826</xdr:colOff>
      <xdr:row>229</xdr:row>
      <xdr:rowOff>181814</xdr:rowOff>
    </xdr:to>
    <xdr:sp macro="" textlink="$CC$229">
      <xdr:nvSpPr>
        <xdr:cNvPr id="60" name="Rechthoek 28">
          <a:extLst>
            <a:ext uri="{FF2B5EF4-FFF2-40B4-BE49-F238E27FC236}">
              <a16:creationId xmlns:a16="http://schemas.microsoft.com/office/drawing/2014/main" id="{BBE20848-EA17-0448-ACD9-4037748A1BAC}"/>
            </a:ext>
            <a:ext uri="{147F2762-F138-4A5C-976F-8EAC2B608ADB}">
              <a16:predDERef xmlns:a16="http://schemas.microsoft.com/office/drawing/2014/main" pred="{D8C194F5-B732-4980-AD48-A4DA6DF652CB}"/>
            </a:ext>
          </a:extLst>
        </xdr:cNvPr>
        <xdr:cNvSpPr/>
      </xdr:nvSpPr>
      <xdr:spPr>
        <a:xfrm>
          <a:off x="39765284" y="24906514"/>
          <a:ext cx="2139942" cy="18000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6F928529-977B-45DE-B200-49FA8D839E8D}" type="TxLink">
            <a:rPr lang="en-US" sz="1100" b="0" i="0" u="none" strike="noStrike">
              <a:solidFill>
                <a:srgbClr val="00B050"/>
              </a:solidFill>
              <a:latin typeface="Calibri"/>
              <a:cs typeface="Calibri"/>
            </a:rPr>
            <a:pPr algn="ctr"/>
            <a:t>3 TWh versus 0 TWh</a:t>
          </a:fld>
          <a:endParaRPr lang="nl-NL" sz="1100">
            <a:solidFill>
              <a:srgbClr val="00B050"/>
            </a:solidFill>
          </a:endParaRPr>
        </a:p>
      </xdr:txBody>
    </xdr:sp>
    <xdr:clientData/>
  </xdr:twoCellAnchor>
  <xdr:twoCellAnchor>
    <xdr:from>
      <xdr:col>66</xdr:col>
      <xdr:colOff>511966</xdr:colOff>
      <xdr:row>227</xdr:row>
      <xdr:rowOff>174176</xdr:rowOff>
    </xdr:from>
    <xdr:to>
      <xdr:col>70</xdr:col>
      <xdr:colOff>20286</xdr:colOff>
      <xdr:row>228</xdr:row>
      <xdr:rowOff>172746</xdr:rowOff>
    </xdr:to>
    <xdr:sp macro="" textlink="$CC$228">
      <xdr:nvSpPr>
        <xdr:cNvPr id="61" name="Rechthoek 29">
          <a:extLst>
            <a:ext uri="{FF2B5EF4-FFF2-40B4-BE49-F238E27FC236}">
              <a16:creationId xmlns:a16="http://schemas.microsoft.com/office/drawing/2014/main" id="{C8302DBC-BB19-E342-989A-101EBD4B4AF9}"/>
            </a:ext>
            <a:ext uri="{147F2762-F138-4A5C-976F-8EAC2B608ADB}">
              <a16:predDERef xmlns:a16="http://schemas.microsoft.com/office/drawing/2014/main" pred="{032AA33C-5C2F-4A1D-A72A-13B750FB04D8}"/>
            </a:ext>
          </a:extLst>
        </xdr:cNvPr>
        <xdr:cNvSpPr/>
      </xdr:nvSpPr>
      <xdr:spPr>
        <a:xfrm>
          <a:off x="39793066" y="24697876"/>
          <a:ext cx="2200720" cy="18907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525BC8E8-BF8F-4AFE-ACB3-D51904B48A80}" type="TxLink">
            <a:rPr lang="en-US" sz="1100" b="0" i="0" u="none" strike="noStrike">
              <a:solidFill>
                <a:srgbClr val="CCCC00"/>
              </a:solidFill>
              <a:latin typeface="Calibri"/>
              <a:cs typeface="Calibri"/>
            </a:rPr>
            <a:pPr algn="ctr"/>
            <a:t>13 TWh versus 0 TWh</a:t>
          </a:fld>
          <a:endParaRPr lang="nl-NL" sz="1100" b="0">
            <a:solidFill>
              <a:srgbClr val="CCCC00"/>
            </a:solidFill>
          </a:endParaRPr>
        </a:p>
      </xdr:txBody>
    </xdr:sp>
    <xdr:clientData/>
  </xdr:twoCellAnchor>
  <xdr:twoCellAnchor>
    <xdr:from>
      <xdr:col>66</xdr:col>
      <xdr:colOff>522171</xdr:colOff>
      <xdr:row>226</xdr:row>
      <xdr:rowOff>154666</xdr:rowOff>
    </xdr:from>
    <xdr:to>
      <xdr:col>70</xdr:col>
      <xdr:colOff>30491</xdr:colOff>
      <xdr:row>227</xdr:row>
      <xdr:rowOff>153239</xdr:rowOff>
    </xdr:to>
    <xdr:sp macro="" textlink="$CC$227">
      <xdr:nvSpPr>
        <xdr:cNvPr id="62" name="Rechthoek 30">
          <a:extLst>
            <a:ext uri="{FF2B5EF4-FFF2-40B4-BE49-F238E27FC236}">
              <a16:creationId xmlns:a16="http://schemas.microsoft.com/office/drawing/2014/main" id="{3900DF9E-E4F5-0943-AEB0-A45F42FE8C83}"/>
            </a:ext>
            <a:ext uri="{147F2762-F138-4A5C-976F-8EAC2B608ADB}">
              <a16:predDERef xmlns:a16="http://schemas.microsoft.com/office/drawing/2014/main" pred="{14F927F5-4433-4AC1-BCED-FBB5E2C5A434}"/>
            </a:ext>
          </a:extLst>
        </xdr:cNvPr>
        <xdr:cNvSpPr/>
      </xdr:nvSpPr>
      <xdr:spPr>
        <a:xfrm>
          <a:off x="39803271" y="24487866"/>
          <a:ext cx="2200720" cy="189073"/>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DC59C826-CC4E-4AC6-B81D-CCE7FC8161FB}" type="TxLink">
            <a:rPr lang="en-US" sz="1100" b="0" i="0" u="none" strike="noStrike">
              <a:solidFill>
                <a:srgbClr val="00B0F0"/>
              </a:solidFill>
              <a:latin typeface="Calibri"/>
              <a:cs typeface="Calibri"/>
            </a:rPr>
            <a:pPr algn="ctr"/>
            <a:t>0 TWh versus 0 TWh</a:t>
          </a:fld>
          <a:endParaRPr lang="nl-NL" sz="1100">
            <a:solidFill>
              <a:srgbClr val="00B0F0"/>
            </a:solidFill>
          </a:endParaRPr>
        </a:p>
      </xdr:txBody>
    </xdr:sp>
    <xdr:clientData/>
  </xdr:twoCellAnchor>
  <xdr:twoCellAnchor>
    <xdr:from>
      <xdr:col>66</xdr:col>
      <xdr:colOff>223155</xdr:colOff>
      <xdr:row>226</xdr:row>
      <xdr:rowOff>26309</xdr:rowOff>
    </xdr:from>
    <xdr:to>
      <xdr:col>70</xdr:col>
      <xdr:colOff>559477</xdr:colOff>
      <xdr:row>226</xdr:row>
      <xdr:rowOff>26309</xdr:rowOff>
    </xdr:to>
    <xdr:cxnSp macro="">
      <xdr:nvCxnSpPr>
        <xdr:cNvPr id="63" name="Rechte verbindingslijn met pijl 10">
          <a:extLst>
            <a:ext uri="{FF2B5EF4-FFF2-40B4-BE49-F238E27FC236}">
              <a16:creationId xmlns:a16="http://schemas.microsoft.com/office/drawing/2014/main" id="{16B930BD-6667-C04A-9C58-48071DF54DA8}"/>
            </a:ext>
            <a:ext uri="{147F2762-F138-4A5C-976F-8EAC2B608ADB}">
              <a16:predDERef xmlns:a16="http://schemas.microsoft.com/office/drawing/2014/main" pred="{682B9A6C-17AD-4AEE-A994-786895C5C9AA}"/>
            </a:ext>
          </a:extLst>
        </xdr:cNvPr>
        <xdr:cNvCxnSpPr/>
      </xdr:nvCxnSpPr>
      <xdr:spPr>
        <a:xfrm flipV="1">
          <a:off x="39504255" y="24359509"/>
          <a:ext cx="3028722" cy="0"/>
        </a:xfrm>
        <a:prstGeom prst="straightConnector1">
          <a:avLst/>
        </a:prstGeom>
        <a:ln>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535778</xdr:colOff>
      <xdr:row>225</xdr:row>
      <xdr:rowOff>127452</xdr:rowOff>
    </xdr:from>
    <xdr:to>
      <xdr:col>70</xdr:col>
      <xdr:colOff>44098</xdr:colOff>
      <xdr:row>226</xdr:row>
      <xdr:rowOff>126025</xdr:rowOff>
    </xdr:to>
    <xdr:sp macro="" textlink="$CC$226">
      <xdr:nvSpPr>
        <xdr:cNvPr id="64" name="Rechthoek 30">
          <a:extLst>
            <a:ext uri="{FF2B5EF4-FFF2-40B4-BE49-F238E27FC236}">
              <a16:creationId xmlns:a16="http://schemas.microsoft.com/office/drawing/2014/main" id="{5E696B35-1F28-124A-B7AA-373356D8BF22}"/>
            </a:ext>
            <a:ext uri="{147F2762-F138-4A5C-976F-8EAC2B608ADB}">
              <a16:predDERef xmlns:a16="http://schemas.microsoft.com/office/drawing/2014/main" pred="{14F927F5-4433-4AC1-BCED-FBB5E2C5A434}"/>
            </a:ext>
          </a:extLst>
        </xdr:cNvPr>
        <xdr:cNvSpPr/>
      </xdr:nvSpPr>
      <xdr:spPr>
        <a:xfrm>
          <a:off x="39816878" y="24270152"/>
          <a:ext cx="2200720" cy="189073"/>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fld id="{6EC98671-8380-4EAF-BF1E-AAA77B525378}" type="TxLink">
            <a:rPr lang="en-US" sz="1100" b="0" i="0" u="none" strike="noStrike">
              <a:solidFill>
                <a:srgbClr val="7030A0"/>
              </a:solidFill>
              <a:latin typeface="Calibri"/>
              <a:cs typeface="Calibri"/>
            </a:rPr>
            <a:pPr algn="ctr"/>
            <a:t>12 TWh versus 2030 TWh</a:t>
          </a:fld>
          <a:endParaRPr lang="nl-NL" sz="1100">
            <a:solidFill>
              <a:srgbClr val="7030A0"/>
            </a:solidFill>
          </a:endParaRPr>
        </a:p>
      </xdr:txBody>
    </xdr:sp>
    <xdr:clientData/>
  </xdr:twoCellAnchor>
  <xdr:twoCellAnchor>
    <xdr:from>
      <xdr:col>59</xdr:col>
      <xdr:colOff>163279</xdr:colOff>
      <xdr:row>185</xdr:row>
      <xdr:rowOff>108858</xdr:rowOff>
    </xdr:from>
    <xdr:to>
      <xdr:col>66</xdr:col>
      <xdr:colOff>389419</xdr:colOff>
      <xdr:row>200</xdr:row>
      <xdr:rowOff>95251</xdr:rowOff>
    </xdr:to>
    <xdr:graphicFrame macro="">
      <xdr:nvGraphicFramePr>
        <xdr:cNvPr id="65" name="Grafiek 4">
          <a:extLst>
            <a:ext uri="{FF2B5EF4-FFF2-40B4-BE49-F238E27FC236}">
              <a16:creationId xmlns:a16="http://schemas.microsoft.com/office/drawing/2014/main" id="{9BA7CA9E-F899-324B-84C2-1F5988B871B5}"/>
            </a:ext>
            <a:ext uri="{147F2762-F138-4A5C-976F-8EAC2B608ADB}">
              <a16:predDERef xmlns:a16="http://schemas.microsoft.com/office/drawing/2014/main" pred="{86D0B101-01FE-47D0-836E-C962CAE63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70</xdr:col>
      <xdr:colOff>353779</xdr:colOff>
      <xdr:row>185</xdr:row>
      <xdr:rowOff>95250</xdr:rowOff>
    </xdr:from>
    <xdr:to>
      <xdr:col>77</xdr:col>
      <xdr:colOff>579919</xdr:colOff>
      <xdr:row>200</xdr:row>
      <xdr:rowOff>81643</xdr:rowOff>
    </xdr:to>
    <xdr:graphicFrame macro="">
      <xdr:nvGraphicFramePr>
        <xdr:cNvPr id="66" name="Grafiek 4">
          <a:extLst>
            <a:ext uri="{FF2B5EF4-FFF2-40B4-BE49-F238E27FC236}">
              <a16:creationId xmlns:a16="http://schemas.microsoft.com/office/drawing/2014/main" id="{E718F98D-EB8D-DE4B-BA1E-069656385475}"/>
            </a:ext>
            <a:ext uri="{147F2762-F138-4A5C-976F-8EAC2B608ADB}">
              <a16:predDERef xmlns:a16="http://schemas.microsoft.com/office/drawing/2014/main" pred="{86D0B101-01FE-47D0-836E-C962CAE63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58</xdr:col>
      <xdr:colOff>258536</xdr:colOff>
      <xdr:row>134</xdr:row>
      <xdr:rowOff>27214</xdr:rowOff>
    </xdr:from>
    <xdr:to>
      <xdr:col>66</xdr:col>
      <xdr:colOff>294169</xdr:colOff>
      <xdr:row>149</xdr:row>
      <xdr:rowOff>13607</xdr:rowOff>
    </xdr:to>
    <xdr:graphicFrame macro="">
      <xdr:nvGraphicFramePr>
        <xdr:cNvPr id="75" name="Grafiek 4">
          <a:extLst>
            <a:ext uri="{FF2B5EF4-FFF2-40B4-BE49-F238E27FC236}">
              <a16:creationId xmlns:a16="http://schemas.microsoft.com/office/drawing/2014/main" id="{D93958FA-0FF3-4543-BC97-9523AB5A5008}"/>
            </a:ext>
            <a:ext uri="{147F2762-F138-4A5C-976F-8EAC2B608ADB}">
              <a16:predDERef xmlns:a16="http://schemas.microsoft.com/office/drawing/2014/main" pred="{86D0B101-01FE-47D0-836E-C962CAE63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70</xdr:col>
      <xdr:colOff>380993</xdr:colOff>
      <xdr:row>134</xdr:row>
      <xdr:rowOff>27212</xdr:rowOff>
    </xdr:from>
    <xdr:to>
      <xdr:col>77</xdr:col>
      <xdr:colOff>607133</xdr:colOff>
      <xdr:row>149</xdr:row>
      <xdr:rowOff>13605</xdr:rowOff>
    </xdr:to>
    <xdr:graphicFrame macro="">
      <xdr:nvGraphicFramePr>
        <xdr:cNvPr id="74" name="Grafiek 4">
          <a:extLst>
            <a:ext uri="{FF2B5EF4-FFF2-40B4-BE49-F238E27FC236}">
              <a16:creationId xmlns:a16="http://schemas.microsoft.com/office/drawing/2014/main" id="{8C60F4B9-2891-DE4C-A399-A6CEB45A321E}"/>
            </a:ext>
            <a:ext uri="{147F2762-F138-4A5C-976F-8EAC2B608ADB}">
              <a16:predDERef xmlns:a16="http://schemas.microsoft.com/office/drawing/2014/main" pred="{86D0B101-01FE-47D0-836E-C962CAE63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66</xdr:col>
      <xdr:colOff>585107</xdr:colOff>
      <xdr:row>139</xdr:row>
      <xdr:rowOff>149676</xdr:rowOff>
    </xdr:from>
    <xdr:to>
      <xdr:col>70</xdr:col>
      <xdr:colOff>217714</xdr:colOff>
      <xdr:row>143</xdr:row>
      <xdr:rowOff>136069</xdr:rowOff>
    </xdr:to>
    <xdr:sp macro="" textlink="">
      <xdr:nvSpPr>
        <xdr:cNvPr id="2" name="Pijl: ingekeept rechts 67">
          <a:extLst>
            <a:ext uri="{FF2B5EF4-FFF2-40B4-BE49-F238E27FC236}">
              <a16:creationId xmlns:a16="http://schemas.microsoft.com/office/drawing/2014/main" id="{DC808C58-E197-2B46-84E6-8654B39402E8}"/>
            </a:ext>
          </a:extLst>
        </xdr:cNvPr>
        <xdr:cNvSpPr/>
      </xdr:nvSpPr>
      <xdr:spPr>
        <a:xfrm>
          <a:off x="39866207" y="7909376"/>
          <a:ext cx="2325007" cy="748393"/>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67</xdr:col>
      <xdr:colOff>13608</xdr:colOff>
      <xdr:row>191</xdr:row>
      <xdr:rowOff>163286</xdr:rowOff>
    </xdr:from>
    <xdr:to>
      <xdr:col>70</xdr:col>
      <xdr:colOff>258536</xdr:colOff>
      <xdr:row>195</xdr:row>
      <xdr:rowOff>149679</xdr:rowOff>
    </xdr:to>
    <xdr:sp macro="" textlink="">
      <xdr:nvSpPr>
        <xdr:cNvPr id="70" name="Pijl: ingekeept rechts 68">
          <a:extLst>
            <a:ext uri="{FF2B5EF4-FFF2-40B4-BE49-F238E27FC236}">
              <a16:creationId xmlns:a16="http://schemas.microsoft.com/office/drawing/2014/main" id="{2160223F-5EA9-8747-8470-B8C4C70E1E40}"/>
            </a:ext>
          </a:extLst>
        </xdr:cNvPr>
        <xdr:cNvSpPr/>
      </xdr:nvSpPr>
      <xdr:spPr>
        <a:xfrm>
          <a:off x="39967808" y="17828986"/>
          <a:ext cx="2264228" cy="748393"/>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58</xdr:col>
      <xdr:colOff>27215</xdr:colOff>
      <xdr:row>238</xdr:row>
      <xdr:rowOff>1</xdr:rowOff>
    </xdr:from>
    <xdr:to>
      <xdr:col>66</xdr:col>
      <xdr:colOff>362205</xdr:colOff>
      <xdr:row>252</xdr:row>
      <xdr:rowOff>176894</xdr:rowOff>
    </xdr:to>
    <xdr:graphicFrame macro="">
      <xdr:nvGraphicFramePr>
        <xdr:cNvPr id="71" name="Grafiek 4">
          <a:extLst>
            <a:ext uri="{FF2B5EF4-FFF2-40B4-BE49-F238E27FC236}">
              <a16:creationId xmlns:a16="http://schemas.microsoft.com/office/drawing/2014/main" id="{72ACD5D3-1996-0E47-9098-FADA44DEAC67}"/>
            </a:ext>
            <a:ext uri="{147F2762-F138-4A5C-976F-8EAC2B608ADB}">
              <a16:predDERef xmlns:a16="http://schemas.microsoft.com/office/drawing/2014/main" pred="{86D0B101-01FE-47D0-836E-C962CAE63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70</xdr:col>
      <xdr:colOff>353780</xdr:colOff>
      <xdr:row>237</xdr:row>
      <xdr:rowOff>149678</xdr:rowOff>
    </xdr:from>
    <xdr:to>
      <xdr:col>77</xdr:col>
      <xdr:colOff>579920</xdr:colOff>
      <xdr:row>252</xdr:row>
      <xdr:rowOff>136071</xdr:rowOff>
    </xdr:to>
    <xdr:graphicFrame macro="">
      <xdr:nvGraphicFramePr>
        <xdr:cNvPr id="72" name="Grafiek 4">
          <a:extLst>
            <a:ext uri="{FF2B5EF4-FFF2-40B4-BE49-F238E27FC236}">
              <a16:creationId xmlns:a16="http://schemas.microsoft.com/office/drawing/2014/main" id="{42FC1265-7997-8648-8230-059874E02B18}"/>
            </a:ext>
            <a:ext uri="{147F2762-F138-4A5C-976F-8EAC2B608ADB}">
              <a16:predDERef xmlns:a16="http://schemas.microsoft.com/office/drawing/2014/main" pred="{86D0B101-01FE-47D0-836E-C962CAE63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66</xdr:col>
      <xdr:colOff>585108</xdr:colOff>
      <xdr:row>244</xdr:row>
      <xdr:rowOff>13608</xdr:rowOff>
    </xdr:from>
    <xdr:to>
      <xdr:col>70</xdr:col>
      <xdr:colOff>217715</xdr:colOff>
      <xdr:row>248</xdr:row>
      <xdr:rowOff>1</xdr:rowOff>
    </xdr:to>
    <xdr:sp macro="" textlink="">
      <xdr:nvSpPr>
        <xdr:cNvPr id="73" name="Pijl: ingekeept rechts 71">
          <a:extLst>
            <a:ext uri="{FF2B5EF4-FFF2-40B4-BE49-F238E27FC236}">
              <a16:creationId xmlns:a16="http://schemas.microsoft.com/office/drawing/2014/main" id="{92A20FE2-2BC0-B044-8346-8C1DEB398960}"/>
            </a:ext>
          </a:extLst>
        </xdr:cNvPr>
        <xdr:cNvSpPr/>
      </xdr:nvSpPr>
      <xdr:spPr>
        <a:xfrm>
          <a:off x="39866208" y="27775808"/>
          <a:ext cx="2325007" cy="748393"/>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nbnl.sharepoint.com/sites/TransitieTeamPBD/Shared%20Documents/T1%20-%20Scenariowerkgroep/020_Scenariokwantificatie/ETM/ETM_Dashboard.xlsb" TargetMode="External"/><Relationship Id="rId1" Type="http://schemas.openxmlformats.org/officeDocument/2006/relationships/externalLinkPath" Target="https://nbnl.sharepoint.com/sites/TransitieTeamPBD/Shared%20Documents/T1%20-%20Scenariowerkgroep/020_Scenariokwantificatie/ETM/ETM_Dashboard.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nbnl.sharepoint.com/sites/TransitieTeamPBD/Shared%20Documents/T1%20-%20Scenariowerkgroep/020_Scenariokwantificatie/ETM/ETM_Dashboard_new.xlsb" TargetMode="External"/><Relationship Id="rId1" Type="http://schemas.openxmlformats.org/officeDocument/2006/relationships/externalLinkPath" Target="https://nbnl.sharepoint.com/sites/TransitieTeamPBD/Shared%20Documents/T1%20-%20Scenariowerkgroep/020_Scenariokwantificatie/ETM/ETM_Dashboard_new.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GU24204/Downloads/ETM_Dashboard_v1.0_stable%20(1).xlsb" TargetMode="External"/><Relationship Id="rId1" Type="http://schemas.openxmlformats.org/officeDocument/2006/relationships/externalLinkPath" Target="file:///C:/Users/GU24204/Downloads/ETM_Dashboard_v1.0_stable%20(1).xlsb"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bnl.sharepoint.com/sites/TransitieTeamPBD/Shared%20Documents/T1%20-%20Scenariowerkgroep/040_Scenariorapportage/Redactie%20en%20Opmaak%20Rapportage/4.%20Opgemaakte%20hoofdstukken/Brondata%20grafieken%20Netbeheer%20Nederland%20Scenario's%20Editie%202025%20(version%201).xlsb.xlsx" TargetMode="External"/><Relationship Id="rId1" Type="http://schemas.openxmlformats.org/officeDocument/2006/relationships/externalLinkPath" Target="https://nbnl.sharepoint.com/7FF4DA44/Brondata%20grafieken%20Netbeheer%20Nederland%20Scenario's%20Editie%202025%20(version%201).xls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Zq5lfqssP0ikuBWqk6LnhvcCUptsS5BJgTWACQ625zgKHZDkCatDQaUR_j0d_9i5" itemId="01M2SEZV3R7G2RBXCZAFA2TTIS5M4IJO3J">
      <xxl21:absoluteUrl r:id="rId2"/>
    </xxl21:alternateUrls>
    <sheetNames>
      <sheetName val="README"/>
      <sheetName val="CHANGE_REQUESTS"/>
      <sheetName val="ETM_LINKS"/>
      <sheetName val="ETM_INPUT"/>
      <sheetName val="ETM_OUTPUT"/>
      <sheetName val="OVERVIEWS"/>
      <sheetName val="DASHBOARD"/>
      <sheetName val="CHARTS"/>
      <sheetName val="REGIONALIZATION"/>
      <sheetName val="CO2_TARGETS"/>
      <sheetName val="####"/>
      <sheetName val="Drop_down"/>
      <sheetName val="Mapping_ETM_input_keys"/>
      <sheetName val="Mapping_ETM_output_keys"/>
      <sheetName val="Mapping_ETM_output_keys_backup"/>
      <sheetName val="Translation"/>
      <sheetName val="Correction_transformation"/>
      <sheetName val="Tanslation"/>
      <sheetName val="Transformatie correctie"/>
      <sheetName val="Figuren rapporta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Zq5lfqssP0ikuBWqk6LnhvcCUptsS5BJgTWACQ625zgKHZDkCatDQaUR_j0d_9i5" itemId="01M2SEZV2DPXKHY334N5GL5PGG4YPEFE2S">
      <xxl21:absoluteUrl r:id="rId2"/>
    </xxl21:alternateUrls>
    <sheetNames>
      <sheetName val="README"/>
      <sheetName val="CHANGE_REQUESTS"/>
      <sheetName val="ETM_LINKS"/>
      <sheetName val="ETM_INPUT"/>
      <sheetName val="ETM_OUTPUT"/>
      <sheetName val="DASHBOARD"/>
      <sheetName val="CHARTS"/>
      <sheetName val="OVERVIEWS"/>
      <sheetName val="REGIONALIZATION"/>
      <sheetName val="CO2_TARGETS"/>
      <sheetName val="Correction_transformation"/>
      <sheetName val="####"/>
      <sheetName val="Drop_down"/>
      <sheetName val="Mapping_ETM_input_keys"/>
      <sheetName val="Mapping_ETM_output_keys"/>
      <sheetName val="Mapping_ETM_output_keys_backup"/>
      <sheetName val="Translation"/>
    </sheetNames>
    <sheetDataSet>
      <sheetData sheetId="0" refreshError="1"/>
      <sheetData sheetId="1" refreshError="1"/>
      <sheetData sheetId="2" refreshError="1"/>
      <sheetData sheetId="3" refreshError="1"/>
      <sheetData sheetId="4" refreshError="1"/>
      <sheetData sheetId="5" refreshError="1">
        <row r="506">
          <cell r="E506" t="str">
            <v>Wind offshore (electric)</v>
          </cell>
          <cell r="F506">
            <v>0.95699999999999996</v>
          </cell>
          <cell r="G506">
            <v>4.7</v>
          </cell>
          <cell r="H506">
            <v>4.6890000000000001</v>
          </cell>
          <cell r="I506">
            <v>12.124000000000001</v>
          </cell>
          <cell r="J506">
            <v>12.124000000000001</v>
          </cell>
          <cell r="K506">
            <v>12.124000000000001</v>
          </cell>
          <cell r="L506">
            <v>12.124000000000001</v>
          </cell>
          <cell r="M506">
            <v>24.824000000000002</v>
          </cell>
          <cell r="N506">
            <v>26.123999999999999</v>
          </cell>
          <cell r="O506">
            <v>22.824000000000002</v>
          </cell>
          <cell r="P506">
            <v>22.824000000000002</v>
          </cell>
          <cell r="Q506">
            <v>35.887</v>
          </cell>
          <cell r="R506">
            <v>29.887</v>
          </cell>
          <cell r="S506">
            <v>31.887</v>
          </cell>
          <cell r="T506">
            <v>31.887</v>
          </cell>
          <cell r="U506">
            <v>31.887</v>
          </cell>
          <cell r="V506">
            <v>23.887</v>
          </cell>
          <cell r="W506">
            <v>29.887</v>
          </cell>
          <cell r="X506">
            <v>31.887</v>
          </cell>
        </row>
        <row r="507">
          <cell r="E507" t="str">
            <v>Wind offshore (hybrid)</v>
          </cell>
          <cell r="F507">
            <v>0</v>
          </cell>
          <cell r="G507">
            <v>0</v>
          </cell>
          <cell r="H507">
            <v>0</v>
          </cell>
          <cell r="I507">
            <v>0</v>
          </cell>
          <cell r="J507">
            <v>0</v>
          </cell>
          <cell r="K507">
            <v>0</v>
          </cell>
          <cell r="L507">
            <v>0</v>
          </cell>
          <cell r="M507">
            <v>2.7</v>
          </cell>
          <cell r="N507">
            <v>4.7</v>
          </cell>
          <cell r="O507">
            <v>2.7</v>
          </cell>
          <cell r="P507">
            <v>0.7</v>
          </cell>
          <cell r="Q507">
            <v>8.6999999999999993</v>
          </cell>
          <cell r="R507">
            <v>20.7</v>
          </cell>
          <cell r="S507">
            <v>4.7</v>
          </cell>
          <cell r="T507">
            <v>4.7</v>
          </cell>
          <cell r="U507">
            <v>30.7</v>
          </cell>
          <cell r="V507">
            <v>42.7</v>
          </cell>
          <cell r="W507">
            <v>20.7</v>
          </cell>
          <cell r="X507">
            <v>6.7</v>
          </cell>
        </row>
        <row r="508">
          <cell r="E508" t="str">
            <v>Wind offshore (hybrid electric)</v>
          </cell>
          <cell r="F508">
            <v>0</v>
          </cell>
          <cell r="G508">
            <v>0</v>
          </cell>
          <cell r="H508">
            <v>0</v>
          </cell>
          <cell r="I508">
            <v>0</v>
          </cell>
          <cell r="J508">
            <v>0</v>
          </cell>
          <cell r="K508">
            <v>0</v>
          </cell>
          <cell r="L508">
            <v>0</v>
          </cell>
          <cell r="M508">
            <v>1.7</v>
          </cell>
          <cell r="N508">
            <v>2.7</v>
          </cell>
          <cell r="O508">
            <v>1.2</v>
          </cell>
          <cell r="P508">
            <v>0.2</v>
          </cell>
          <cell r="Q508">
            <v>4.7</v>
          </cell>
          <cell r="R508">
            <v>10.7</v>
          </cell>
          <cell r="S508">
            <v>2.7</v>
          </cell>
          <cell r="T508">
            <v>2.7</v>
          </cell>
          <cell r="U508">
            <v>15.7</v>
          </cell>
          <cell r="V508">
            <v>21.691599999999998</v>
          </cell>
          <cell r="W508">
            <v>10.7</v>
          </cell>
          <cell r="X508">
            <v>3.7</v>
          </cell>
        </row>
        <row r="509">
          <cell r="E509" t="str">
            <v>Wind offshore (hybrid hydrogen)</v>
          </cell>
          <cell r="F509">
            <v>0</v>
          </cell>
          <cell r="G509">
            <v>0</v>
          </cell>
          <cell r="H509">
            <v>0</v>
          </cell>
          <cell r="I509">
            <v>0</v>
          </cell>
          <cell r="J509">
            <v>0</v>
          </cell>
          <cell r="K509">
            <v>0</v>
          </cell>
          <cell r="L509">
            <v>0</v>
          </cell>
          <cell r="M509">
            <v>1</v>
          </cell>
          <cell r="N509">
            <v>2</v>
          </cell>
          <cell r="O509">
            <v>1.5</v>
          </cell>
          <cell r="P509">
            <v>0.5</v>
          </cell>
          <cell r="Q509">
            <v>4</v>
          </cell>
          <cell r="R509">
            <v>10</v>
          </cell>
          <cell r="S509">
            <v>2</v>
          </cell>
          <cell r="T509">
            <v>2</v>
          </cell>
          <cell r="U509">
            <v>15</v>
          </cell>
          <cell r="V509">
            <v>21.008400000000002</v>
          </cell>
          <cell r="W509">
            <v>10</v>
          </cell>
          <cell r="X509">
            <v>3</v>
          </cell>
        </row>
        <row r="510">
          <cell r="E510" t="str">
            <v>Wind offshore (hydrogen)</v>
          </cell>
          <cell r="F510">
            <v>0</v>
          </cell>
          <cell r="G510">
            <v>0</v>
          </cell>
          <cell r="H510">
            <v>0</v>
          </cell>
          <cell r="I510">
            <v>4.9999999999999996E-2</v>
          </cell>
          <cell r="J510">
            <v>4.9999999999999996E-2</v>
          </cell>
          <cell r="K510">
            <v>0</v>
          </cell>
          <cell r="L510">
            <v>0</v>
          </cell>
          <cell r="M510">
            <v>0.05</v>
          </cell>
          <cell r="N510">
            <v>0.05</v>
          </cell>
          <cell r="O510">
            <v>0.05</v>
          </cell>
          <cell r="P510">
            <v>0.05</v>
          </cell>
          <cell r="Q510">
            <v>0.05</v>
          </cell>
          <cell r="R510">
            <v>0.05</v>
          </cell>
          <cell r="S510">
            <v>0.05</v>
          </cell>
          <cell r="T510">
            <v>0.05</v>
          </cell>
          <cell r="U510">
            <v>4.05</v>
          </cell>
          <cell r="V510">
            <v>6.05</v>
          </cell>
          <cell r="W510">
            <v>4.9999999999999996E-2</v>
          </cell>
          <cell r="X510">
            <v>4.9999999999999996E-2</v>
          </cell>
        </row>
        <row r="511">
          <cell r="E511" t="str">
            <v>Wind onshore</v>
          </cell>
          <cell r="F511">
            <v>3.5273498567935384</v>
          </cell>
          <cell r="G511">
            <v>6.8120000000000003</v>
          </cell>
          <cell r="H511">
            <v>7.1779999999999999</v>
          </cell>
          <cell r="I511">
            <v>8.1080000000000005</v>
          </cell>
          <cell r="J511">
            <v>9.5139999999999993</v>
          </cell>
          <cell r="K511">
            <v>7.5629999999999997</v>
          </cell>
          <cell r="L511">
            <v>7.5640000000000001</v>
          </cell>
          <cell r="M511">
            <v>9.3309999999999995</v>
          </cell>
          <cell r="N511">
            <v>12</v>
          </cell>
          <cell r="O511">
            <v>8.173</v>
          </cell>
          <cell r="P511">
            <v>8.173</v>
          </cell>
          <cell r="Q511">
            <v>10.554</v>
          </cell>
          <cell r="R511">
            <v>13.666</v>
          </cell>
          <cell r="S511">
            <v>8.782</v>
          </cell>
          <cell r="T511">
            <v>8.782</v>
          </cell>
          <cell r="U511">
            <v>13</v>
          </cell>
          <cell r="V511">
            <v>17</v>
          </cell>
          <cell r="W511">
            <v>10</v>
          </cell>
          <cell r="X511">
            <v>10</v>
          </cell>
        </row>
        <row r="512">
          <cell r="E512" t="str">
            <v>Solar PV households</v>
          </cell>
          <cell r="F512">
            <v>2.849444266638077</v>
          </cell>
          <cell r="G512">
            <v>11.2786667262259</v>
          </cell>
          <cell r="H512">
            <v>15.257999999999999</v>
          </cell>
          <cell r="I512">
            <v>22.53</v>
          </cell>
          <cell r="J512">
            <v>26.535</v>
          </cell>
          <cell r="K512">
            <v>18.641999999999999</v>
          </cell>
          <cell r="L512">
            <v>18.641999999999999</v>
          </cell>
          <cell r="M512">
            <v>27.350999999999999</v>
          </cell>
          <cell r="N512">
            <v>33.926000000000002</v>
          </cell>
          <cell r="O512">
            <v>20.734999999999999</v>
          </cell>
          <cell r="P512">
            <v>20.734999999999999</v>
          </cell>
          <cell r="Q512">
            <v>31.03</v>
          </cell>
          <cell r="R512">
            <v>39.392000000000003</v>
          </cell>
          <cell r="S512">
            <v>22.177</v>
          </cell>
          <cell r="T512">
            <v>22.177</v>
          </cell>
          <cell r="U512">
            <v>36.536999999999999</v>
          </cell>
          <cell r="V512">
            <v>49.844000000000001</v>
          </cell>
          <cell r="W512">
            <v>24.204999999999998</v>
          </cell>
          <cell r="X512">
            <v>24.204999999999998</v>
          </cell>
        </row>
        <row r="513">
          <cell r="E513" t="str">
            <v>Solar PV buildings</v>
          </cell>
          <cell r="F513">
            <v>2.6241005430505018</v>
          </cell>
          <cell r="G513">
            <v>7.9015985084866696</v>
          </cell>
          <cell r="H513">
            <v>10.345000000000001</v>
          </cell>
          <cell r="I513">
            <v>17.404</v>
          </cell>
          <cell r="J513">
            <v>23.719000000000001</v>
          </cell>
          <cell r="K513">
            <v>16.532</v>
          </cell>
          <cell r="L513">
            <v>13.573</v>
          </cell>
          <cell r="M513">
            <v>24.28</v>
          </cell>
          <cell r="N513">
            <v>35.066000000000003</v>
          </cell>
          <cell r="O513">
            <v>22.59</v>
          </cell>
          <cell r="P513">
            <v>17.29</v>
          </cell>
          <cell r="Q513">
            <v>31.039000000000001</v>
          </cell>
          <cell r="R513">
            <v>45.901000000000003</v>
          </cell>
          <cell r="S513">
            <v>28.588999999999999</v>
          </cell>
          <cell r="T513">
            <v>20.948</v>
          </cell>
          <cell r="U513">
            <v>43.886000000000003</v>
          </cell>
          <cell r="V513">
            <v>66.623000000000005</v>
          </cell>
          <cell r="W513">
            <v>40.374000000000002</v>
          </cell>
          <cell r="X513">
            <v>28.052</v>
          </cell>
        </row>
        <row r="514">
          <cell r="E514" t="str">
            <v>Solar PV field</v>
          </cell>
          <cell r="F514">
            <v>0.68037512110726595</v>
          </cell>
          <cell r="G514">
            <v>4.4082439057345999</v>
          </cell>
          <cell r="H514">
            <v>7.6391338503799995</v>
          </cell>
          <cell r="I514">
            <v>13.576267700759999</v>
          </cell>
          <cell r="J514">
            <v>17.72826770076</v>
          </cell>
          <cell r="K514">
            <v>13.574133850379999</v>
          </cell>
          <cell r="L514">
            <v>11.317133850379999</v>
          </cell>
          <cell r="M514">
            <v>19.306535401519998</v>
          </cell>
          <cell r="N514">
            <v>27.804669251899998</v>
          </cell>
          <cell r="O514">
            <v>19.303267700759999</v>
          </cell>
          <cell r="P514">
            <v>14.713267700759999</v>
          </cell>
          <cell r="Q514">
            <v>25.037803102279998</v>
          </cell>
          <cell r="R514">
            <v>37.880070803039999</v>
          </cell>
          <cell r="S514">
            <v>25.03140155114</v>
          </cell>
          <cell r="T514">
            <v>18.109401551139999</v>
          </cell>
          <cell r="U514">
            <v>36.499338503799997</v>
          </cell>
          <cell r="V514">
            <v>58.029873905319995</v>
          </cell>
          <cell r="W514">
            <v>36.490803102279997</v>
          </cell>
          <cell r="X514">
            <v>24.90280310228</v>
          </cell>
        </row>
        <row r="523">
          <cell r="E523" t="str">
            <v>Nuclear plant (Borssele)</v>
          </cell>
          <cell r="F523">
            <v>0.51241810484929984</v>
          </cell>
          <cell r="G523">
            <v>0.48499999999999999</v>
          </cell>
          <cell r="H523">
            <v>0.48599999999999988</v>
          </cell>
          <cell r="I523">
            <v>0.48599999999999988</v>
          </cell>
          <cell r="J523">
            <v>0.48599999999999988</v>
          </cell>
          <cell r="K523">
            <v>0.48599999999999988</v>
          </cell>
          <cell r="L523">
            <v>0.48599999999999988</v>
          </cell>
          <cell r="M523">
            <v>0.48599999999999988</v>
          </cell>
          <cell r="N523">
            <v>0.48599999999999988</v>
          </cell>
          <cell r="O523">
            <v>0.48599999999999988</v>
          </cell>
          <cell r="P523">
            <v>0.48599999999999988</v>
          </cell>
          <cell r="Q523">
            <v>0.48599999999999988</v>
          </cell>
          <cell r="R523">
            <v>0.48599999999999988</v>
          </cell>
          <cell r="S523">
            <v>0</v>
          </cell>
          <cell r="T523">
            <v>0</v>
          </cell>
          <cell r="U523">
            <v>0.48599999999999988</v>
          </cell>
          <cell r="V523">
            <v>0.48599999999999988</v>
          </cell>
          <cell r="W523">
            <v>0</v>
          </cell>
          <cell r="X523">
            <v>0</v>
          </cell>
        </row>
        <row r="524">
          <cell r="E524" t="str">
            <v>Nuclear plant (large-scale)</v>
          </cell>
          <cell r="F524">
            <v>0</v>
          </cell>
          <cell r="G524">
            <v>0</v>
          </cell>
          <cell r="H524">
            <v>0</v>
          </cell>
          <cell r="I524">
            <v>0</v>
          </cell>
          <cell r="J524">
            <v>0</v>
          </cell>
          <cell r="K524">
            <v>0</v>
          </cell>
          <cell r="L524">
            <v>0</v>
          </cell>
          <cell r="M524">
            <v>0</v>
          </cell>
          <cell r="N524">
            <v>0</v>
          </cell>
          <cell r="O524">
            <v>0</v>
          </cell>
          <cell r="P524">
            <v>0</v>
          </cell>
          <cell r="Q524">
            <v>3.2</v>
          </cell>
          <cell r="R524">
            <v>1.6</v>
          </cell>
          <cell r="S524">
            <v>1.6</v>
          </cell>
          <cell r="T524">
            <v>0</v>
          </cell>
          <cell r="U524">
            <v>6.4000000000000012</v>
          </cell>
          <cell r="V524">
            <v>3.2</v>
          </cell>
          <cell r="W524">
            <v>3.2</v>
          </cell>
          <cell r="X524">
            <v>0</v>
          </cell>
        </row>
        <row r="525">
          <cell r="E525" t="str">
            <v>Nuclear plant (SMR)</v>
          </cell>
          <cell r="F525">
            <v>0</v>
          </cell>
          <cell r="G525">
            <v>0</v>
          </cell>
          <cell r="H525">
            <v>0</v>
          </cell>
          <cell r="I525">
            <v>0</v>
          </cell>
          <cell r="J525">
            <v>0</v>
          </cell>
          <cell r="K525">
            <v>0</v>
          </cell>
          <cell r="L525">
            <v>0</v>
          </cell>
          <cell r="M525">
            <v>0</v>
          </cell>
          <cell r="N525">
            <v>0</v>
          </cell>
          <cell r="O525">
            <v>0</v>
          </cell>
          <cell r="P525">
            <v>0</v>
          </cell>
          <cell r="Q525">
            <v>0</v>
          </cell>
          <cell r="R525">
            <v>0.89999999999999991</v>
          </cell>
          <cell r="S525">
            <v>0</v>
          </cell>
          <cell r="T525">
            <v>0</v>
          </cell>
          <cell r="U525">
            <v>0</v>
          </cell>
          <cell r="V525">
            <v>1.8</v>
          </cell>
          <cell r="W525">
            <v>0</v>
          </cell>
          <cell r="X525">
            <v>0</v>
          </cell>
        </row>
        <row r="526">
          <cell r="E526" t="str">
            <v>Coal plant (fossil + bio)</v>
          </cell>
          <cell r="F526">
            <v>3.1277444737474496</v>
          </cell>
          <cell r="G526">
            <v>4</v>
          </cell>
          <cell r="H526">
            <v>4.0119999999999996</v>
          </cell>
          <cell r="I526">
            <v>2.2109999999999999</v>
          </cell>
          <cell r="J526">
            <v>2.2109999999999999</v>
          </cell>
          <cell r="K526">
            <v>2.2109999999999999</v>
          </cell>
          <cell r="L526">
            <v>0</v>
          </cell>
          <cell r="M526">
            <v>2.2109999999999999</v>
          </cell>
          <cell r="N526">
            <v>2.2109999999999999</v>
          </cell>
          <cell r="O526">
            <v>2.2109999999999999</v>
          </cell>
          <cell r="P526">
            <v>0</v>
          </cell>
          <cell r="Q526">
            <v>2.2109999999999999</v>
          </cell>
          <cell r="R526">
            <v>0</v>
          </cell>
          <cell r="S526">
            <v>2.2109999999999999</v>
          </cell>
          <cell r="T526">
            <v>0</v>
          </cell>
          <cell r="U526">
            <v>1.58</v>
          </cell>
          <cell r="V526">
            <v>0</v>
          </cell>
          <cell r="W526">
            <v>1.58</v>
          </cell>
          <cell r="X526">
            <v>0</v>
          </cell>
        </row>
        <row r="527">
          <cell r="E527" t="str">
            <v>Coal plant (fossil)</v>
          </cell>
          <cell r="F527">
            <v>3.1277444737474496</v>
          </cell>
          <cell r="G527">
            <v>2.96</v>
          </cell>
          <cell r="H527">
            <v>2.8083999999999998</v>
          </cell>
          <cell r="I527">
            <v>0</v>
          </cell>
          <cell r="J527">
            <v>0</v>
          </cell>
          <cell r="K527">
            <v>0</v>
          </cell>
          <cell r="L527">
            <v>0</v>
          </cell>
          <cell r="M527">
            <v>0</v>
          </cell>
          <cell r="N527">
            <v>0</v>
          </cell>
          <cell r="O527">
            <v>0</v>
          </cell>
          <cell r="P527">
            <v>0</v>
          </cell>
          <cell r="Q527">
            <v>0</v>
          </cell>
          <cell r="R527">
            <v>0</v>
          </cell>
          <cell r="S527">
            <v>0</v>
          </cell>
          <cell r="T527">
            <v>0</v>
          </cell>
          <cell r="U527">
            <v>0</v>
          </cell>
          <cell r="V527">
            <v>0</v>
          </cell>
          <cell r="W527">
            <v>0</v>
          </cell>
          <cell r="X527">
            <v>0</v>
          </cell>
        </row>
        <row r="528">
          <cell r="E528" t="str">
            <v>Coal plant (biomass)</v>
          </cell>
          <cell r="F528">
            <v>0</v>
          </cell>
          <cell r="G528">
            <v>1.0489999999999999</v>
          </cell>
          <cell r="H528">
            <v>1.2035999999999998</v>
          </cell>
          <cell r="I528">
            <v>2.2109999999999999</v>
          </cell>
          <cell r="J528">
            <v>2.2109999999999999</v>
          </cell>
          <cell r="K528">
            <v>2.2109999999999999</v>
          </cell>
          <cell r="L528">
            <v>0</v>
          </cell>
          <cell r="M528">
            <v>2.2109999999999999</v>
          </cell>
          <cell r="N528">
            <v>2.2109999999999999</v>
          </cell>
          <cell r="O528">
            <v>2.2109999999999999</v>
          </cell>
          <cell r="P528">
            <v>0</v>
          </cell>
          <cell r="Q528">
            <v>2.2109999999999999</v>
          </cell>
          <cell r="R528">
            <v>0</v>
          </cell>
          <cell r="S528">
            <v>2.2109999999999999</v>
          </cell>
          <cell r="T528">
            <v>0</v>
          </cell>
          <cell r="U528">
            <v>1.58</v>
          </cell>
          <cell r="V528">
            <v>0</v>
          </cell>
          <cell r="W528">
            <v>1.58</v>
          </cell>
          <cell r="X528">
            <v>0</v>
          </cell>
        </row>
        <row r="532">
          <cell r="E532" t="str">
            <v>Methane plant (CHP industry)</v>
          </cell>
          <cell r="F532">
            <v>1.42791707122284</v>
          </cell>
          <cell r="G532">
            <v>2.585</v>
          </cell>
          <cell r="H532">
            <v>1.8979999999999999</v>
          </cell>
          <cell r="I532">
            <v>1.70956941642108</v>
          </cell>
          <cell r="J532">
            <v>1.401687025781192</v>
          </cell>
          <cell r="K532">
            <v>1.80618960924172</v>
          </cell>
          <cell r="L532">
            <v>1.6991196225007501</v>
          </cell>
          <cell r="M532">
            <v>1.477227215993977</v>
          </cell>
          <cell r="N532">
            <v>0.56500000000000006</v>
          </cell>
          <cell r="O532">
            <v>1.5393440299382921</v>
          </cell>
          <cell r="P532">
            <v>0.84244797512548408</v>
          </cell>
          <cell r="Q532">
            <v>0.90424110635391008</v>
          </cell>
          <cell r="R532">
            <v>0.20100000000000001</v>
          </cell>
          <cell r="S532">
            <v>0.94942578904348496</v>
          </cell>
          <cell r="T532">
            <v>0.23471205763470759</v>
          </cell>
          <cell r="U532">
            <v>8.4000000000000005E-2</v>
          </cell>
          <cell r="V532">
            <v>0.13400000000000001</v>
          </cell>
          <cell r="W532">
            <v>0.82787971689322992</v>
          </cell>
          <cell r="X532">
            <v>9.69791666666667E-2</v>
          </cell>
        </row>
        <row r="533">
          <cell r="E533" t="str">
            <v>Methane plant (CHP agriculture)</v>
          </cell>
          <cell r="F533">
            <v>2.8392930942410137</v>
          </cell>
          <cell r="G533">
            <v>2.75</v>
          </cell>
          <cell r="H533">
            <v>2.8519999999999999</v>
          </cell>
          <cell r="I533">
            <v>2.85</v>
          </cell>
          <cell r="J533">
            <v>2.85</v>
          </cell>
          <cell r="K533">
            <v>2.77</v>
          </cell>
          <cell r="L533">
            <v>2.8504</v>
          </cell>
          <cell r="M533">
            <v>2.2799999999999998</v>
          </cell>
          <cell r="N533">
            <v>1.8525</v>
          </cell>
          <cell r="O533">
            <v>2.56</v>
          </cell>
          <cell r="P533">
            <v>2.5653999999999999</v>
          </cell>
          <cell r="Q533">
            <v>1.2</v>
          </cell>
          <cell r="R533">
            <v>0.7</v>
          </cell>
          <cell r="S533">
            <v>1.85</v>
          </cell>
          <cell r="T533">
            <v>1.0004</v>
          </cell>
          <cell r="U533">
            <v>0.3</v>
          </cell>
          <cell r="V533">
            <v>0</v>
          </cell>
          <cell r="W533">
            <v>0.67500000000000004</v>
          </cell>
          <cell r="X533">
            <v>0.2</v>
          </cell>
        </row>
        <row r="536">
          <cell r="E536" t="str">
            <v>Hydrogen plant (CHP industry)</v>
          </cell>
          <cell r="F536">
            <v>0</v>
          </cell>
          <cell r="G536">
            <v>0</v>
          </cell>
          <cell r="H536">
            <v>0</v>
          </cell>
          <cell r="I536">
            <v>0</v>
          </cell>
          <cell r="J536">
            <v>1.7000000000000001E-2</v>
          </cell>
          <cell r="K536">
            <v>0</v>
          </cell>
          <cell r="L536">
            <v>0</v>
          </cell>
          <cell r="M536">
            <v>0</v>
          </cell>
          <cell r="N536">
            <v>1.7000000000000001E-2</v>
          </cell>
          <cell r="O536">
            <v>0</v>
          </cell>
          <cell r="P536">
            <v>0.56666341047605706</v>
          </cell>
          <cell r="Q536">
            <v>8.9999999999999993E-3</v>
          </cell>
          <cell r="R536">
            <v>5.0000000000000001E-3</v>
          </cell>
          <cell r="S536">
            <v>8.0000000000000002E-3</v>
          </cell>
          <cell r="T536">
            <v>0.50596491942479993</v>
          </cell>
          <cell r="U536">
            <v>4.5999999999999999E-2</v>
          </cell>
          <cell r="V536">
            <v>1.7000000000000001E-2</v>
          </cell>
          <cell r="W536">
            <v>1.4E-2</v>
          </cell>
          <cell r="X536">
            <v>0.38062754351686501</v>
          </cell>
        </row>
        <row r="546">
          <cell r="E546" t="str">
            <v>Methane plant (market)</v>
          </cell>
          <cell r="F546">
            <v>7.402501411669566</v>
          </cell>
          <cell r="G546">
            <v>10.209</v>
          </cell>
          <cell r="H546">
            <v>10.291000000000002</v>
          </cell>
          <cell r="I546">
            <v>9.4010000000000016</v>
          </cell>
          <cell r="J546">
            <v>10.316000000000003</v>
          </cell>
          <cell r="K546">
            <v>10.316000000000003</v>
          </cell>
          <cell r="L546">
            <v>8.8900000000000023</v>
          </cell>
          <cell r="M546">
            <v>7.7940000000000005</v>
          </cell>
          <cell r="N546">
            <v>9.1900000000000031</v>
          </cell>
          <cell r="O546">
            <v>9.7010000000000023</v>
          </cell>
          <cell r="P546">
            <v>0</v>
          </cell>
          <cell r="Q546">
            <v>0</v>
          </cell>
          <cell r="R546">
            <v>0</v>
          </cell>
          <cell r="S546">
            <v>7.7620000000000022</v>
          </cell>
          <cell r="T546">
            <v>0</v>
          </cell>
          <cell r="U546">
            <v>0</v>
          </cell>
          <cell r="V546">
            <v>0</v>
          </cell>
          <cell r="W546">
            <v>5.0780000000000012</v>
          </cell>
          <cell r="X546">
            <v>0</v>
          </cell>
        </row>
        <row r="547">
          <cell r="E547" t="str">
            <v>Methane plant (backup)</v>
          </cell>
          <cell r="F547">
            <v>0</v>
          </cell>
          <cell r="G547">
            <v>0</v>
          </cell>
          <cell r="H547">
            <v>0</v>
          </cell>
          <cell r="I547">
            <v>0</v>
          </cell>
          <cell r="J547">
            <v>0</v>
          </cell>
          <cell r="K547">
            <v>0</v>
          </cell>
          <cell r="L547">
            <v>0</v>
          </cell>
          <cell r="M547">
            <v>2</v>
          </cell>
          <cell r="N547">
            <v>2.5</v>
          </cell>
          <cell r="O547">
            <v>0</v>
          </cell>
          <cell r="P547">
            <v>0</v>
          </cell>
          <cell r="Q547">
            <v>0</v>
          </cell>
          <cell r="R547">
            <v>0</v>
          </cell>
          <cell r="S547">
            <v>2</v>
          </cell>
          <cell r="T547">
            <v>0</v>
          </cell>
          <cell r="U547">
            <v>0</v>
          </cell>
          <cell r="V547">
            <v>0</v>
          </cell>
          <cell r="W547">
            <v>2</v>
          </cell>
          <cell r="X547">
            <v>0</v>
          </cell>
        </row>
        <row r="548">
          <cell r="E548" t="str">
            <v>Hydrogen plant (market)</v>
          </cell>
          <cell r="F548">
            <v>0</v>
          </cell>
          <cell r="G548">
            <v>0</v>
          </cell>
          <cell r="H548">
            <v>0</v>
          </cell>
          <cell r="I548">
            <v>0.91500000000000015</v>
          </cell>
          <cell r="J548">
            <v>0</v>
          </cell>
          <cell r="K548">
            <v>0</v>
          </cell>
          <cell r="L548">
            <v>1.837</v>
          </cell>
          <cell r="M548">
            <v>3.2330000000000001</v>
          </cell>
          <cell r="N548">
            <v>1.837</v>
          </cell>
          <cell r="O548">
            <v>0.91500000000000015</v>
          </cell>
          <cell r="P548">
            <v>12.633000000000001</v>
          </cell>
          <cell r="Q548">
            <v>12.633000000000001</v>
          </cell>
          <cell r="R548">
            <v>12.632999999999999</v>
          </cell>
          <cell r="S548">
            <v>3.266</v>
          </cell>
          <cell r="T548">
            <v>18.132999999999999</v>
          </cell>
          <cell r="U548">
            <v>12.633000000000001</v>
          </cell>
          <cell r="V548">
            <v>12.632999999999999</v>
          </cell>
          <cell r="W548">
            <v>6.5650000000000013</v>
          </cell>
          <cell r="X548">
            <v>18.132999999999999</v>
          </cell>
        </row>
        <row r="549">
          <cell r="E549" t="str">
            <v>Hydrogen plant (backup)</v>
          </cell>
          <cell r="F549">
            <v>0</v>
          </cell>
          <cell r="G549">
            <v>0</v>
          </cell>
          <cell r="H549">
            <v>0</v>
          </cell>
          <cell r="I549">
            <v>0</v>
          </cell>
          <cell r="J549">
            <v>0</v>
          </cell>
          <cell r="K549">
            <v>0</v>
          </cell>
          <cell r="L549">
            <v>0</v>
          </cell>
          <cell r="M549">
            <v>0</v>
          </cell>
          <cell r="N549">
            <v>0</v>
          </cell>
          <cell r="O549">
            <v>0</v>
          </cell>
          <cell r="P549">
            <v>2.5</v>
          </cell>
          <cell r="Q549">
            <v>2.5</v>
          </cell>
          <cell r="R549">
            <v>5</v>
          </cell>
          <cell r="S549">
            <v>0</v>
          </cell>
          <cell r="T549">
            <v>2.5</v>
          </cell>
          <cell r="U549">
            <v>2.5</v>
          </cell>
          <cell r="V549">
            <v>5</v>
          </cell>
          <cell r="W549">
            <v>0</v>
          </cell>
          <cell r="X549">
            <v>2.5</v>
          </cell>
        </row>
        <row r="550">
          <cell r="E550" t="str">
            <v>Small CHP</v>
          </cell>
          <cell r="F550">
            <v>4.4911404657460379</v>
          </cell>
          <cell r="G550">
            <v>7.1859999999999999</v>
          </cell>
          <cell r="H550">
            <v>6.6009999999999991</v>
          </cell>
          <cell r="I550">
            <v>6.3265694164210799</v>
          </cell>
          <cell r="J550">
            <v>6.0356870257811925</v>
          </cell>
          <cell r="K550">
            <v>6.3431896092417199</v>
          </cell>
          <cell r="L550">
            <v>6.2485196225007495</v>
          </cell>
          <cell r="M550">
            <v>5.4502272159939764</v>
          </cell>
          <cell r="N550">
            <v>4.1275000000000004</v>
          </cell>
          <cell r="O550">
            <v>5.8603440299382914</v>
          </cell>
          <cell r="P550">
            <v>3.9745113856015406</v>
          </cell>
          <cell r="Q550">
            <v>2.1642411063539098</v>
          </cell>
          <cell r="R550">
            <v>0.95699999999999996</v>
          </cell>
          <cell r="S550">
            <v>4.4644257890434851</v>
          </cell>
          <cell r="T550">
            <v>1.7410769770595076</v>
          </cell>
          <cell r="U550">
            <v>0.43</v>
          </cell>
          <cell r="V550">
            <v>0.15100000000000002</v>
          </cell>
          <cell r="W550">
            <v>2.5068797168932297</v>
          </cell>
          <cell r="X550">
            <v>0.67760671018353169</v>
          </cell>
        </row>
        <row r="585">
          <cell r="E585" t="str">
            <v>Wind onshore</v>
          </cell>
          <cell r="F585">
            <v>7.8729057158292779</v>
          </cell>
          <cell r="G585">
            <v>17.444444444444443</v>
          </cell>
          <cell r="H585">
            <v>16.021012806366002</v>
          </cell>
          <cell r="I585">
            <v>24.399394516348003</v>
          </cell>
          <cell r="J585">
            <v>28.630468602433993</v>
          </cell>
          <cell r="K585">
            <v>22.759326680702998</v>
          </cell>
          <cell r="L585">
            <v>22.762335979484003</v>
          </cell>
          <cell r="M585">
            <v>29.835303532943996</v>
          </cell>
          <cell r="N585">
            <v>38.369268288000008</v>
          </cell>
          <cell r="O585">
            <v>26.132669143151993</v>
          </cell>
          <cell r="P585">
            <v>26.132669143151993</v>
          </cell>
          <cell r="Q585">
            <v>33.031788525563996</v>
          </cell>
          <cell r="R585">
            <v>42.771690542956009</v>
          </cell>
          <cell r="S585">
            <v>27.485803186611996</v>
          </cell>
          <cell r="T585">
            <v>27.485803186611996</v>
          </cell>
          <cell r="U585">
            <v>40.480337130999999</v>
          </cell>
          <cell r="V585">
            <v>52.935825479000009</v>
          </cell>
          <cell r="W585">
            <v>31.13872087</v>
          </cell>
          <cell r="X585">
            <v>31.13872087</v>
          </cell>
        </row>
        <row r="586">
          <cell r="E586" t="str">
            <v>Solar PV households</v>
          </cell>
          <cell r="F586">
            <v>2.5446374809736882</v>
          </cell>
          <cell r="G586">
            <v>9.5628482996294082</v>
          </cell>
          <cell r="H586">
            <v>13.605069996117599</v>
          </cell>
          <cell r="I586">
            <v>19.952112999891003</v>
          </cell>
          <cell r="J586">
            <v>23.498860117714496</v>
          </cell>
          <cell r="K586">
            <v>16.508978719217399</v>
          </cell>
          <cell r="L586">
            <v>16.508978719217399</v>
          </cell>
          <cell r="M586">
            <v>24.32846998206</v>
          </cell>
          <cell r="N586">
            <v>30.176873701560002</v>
          </cell>
          <cell r="O586">
            <v>18.443597129100002</v>
          </cell>
          <cell r="P586">
            <v>18.443597129100002</v>
          </cell>
          <cell r="Q586">
            <v>27.694605053698002</v>
          </cell>
          <cell r="R586">
            <v>35.053548844288002</v>
          </cell>
          <cell r="S586">
            <v>19.793208387878199</v>
          </cell>
          <cell r="T586">
            <v>19.793208387878199</v>
          </cell>
          <cell r="U586">
            <v>32.73432566575022</v>
          </cell>
          <cell r="V586">
            <v>43.886727100918996</v>
          </cell>
          <cell r="W586">
            <v>21.685807612543002</v>
          </cell>
          <cell r="X586">
            <v>21.685807612543002</v>
          </cell>
        </row>
        <row r="587">
          <cell r="E587" t="str">
            <v>Solar PV buildings</v>
          </cell>
          <cell r="F587">
            <v>2.3433989125072592</v>
          </cell>
          <cell r="G587">
            <v>6.6995319300937197</v>
          </cell>
          <cell r="H587">
            <v>8.5654378369869999</v>
          </cell>
          <cell r="I587">
            <v>14.323619720994403</v>
          </cell>
          <cell r="J587">
            <v>19.520911064253401</v>
          </cell>
          <cell r="K587">
            <v>13.6059573217352</v>
          </cell>
          <cell r="L587">
            <v>11.1706786068178</v>
          </cell>
          <cell r="M587">
            <v>19.440538139900003</v>
          </cell>
          <cell r="N587">
            <v>28.076684942905</v>
          </cell>
          <cell r="O587">
            <v>18.087387009075002</v>
          </cell>
          <cell r="P587">
            <v>13.843776953825</v>
          </cell>
          <cell r="Q587">
            <v>23.959383644892004</v>
          </cell>
          <cell r="R587">
            <v>35.431543177427997</v>
          </cell>
          <cell r="S587">
            <v>22.068198686291996</v>
          </cell>
          <cell r="T587">
            <v>16.170017352144004</v>
          </cell>
          <cell r="U587">
            <v>33.999319921097999</v>
          </cell>
          <cell r="V587">
            <v>46.088276965937801</v>
          </cell>
          <cell r="W587">
            <v>31.278506642082</v>
          </cell>
          <cell r="X587">
            <v>21.732418594235998</v>
          </cell>
        </row>
        <row r="588">
          <cell r="E588" t="str">
            <v>Solar PV field</v>
          </cell>
          <cell r="F588">
            <v>0.60759498073434803</v>
          </cell>
          <cell r="G588">
            <v>3.7376197702768699</v>
          </cell>
          <cell r="H588">
            <v>6.3580091555617999</v>
          </cell>
          <cell r="I588">
            <v>11.413708517447199</v>
          </cell>
          <cell r="J588">
            <v>14.921035032625598</v>
          </cell>
          <cell r="K588">
            <v>11.394430093042399</v>
          </cell>
          <cell r="L588">
            <v>9.4717899705742017</v>
          </cell>
          <cell r="M588">
            <v>16.025190292222</v>
          </cell>
          <cell r="N588">
            <v>23.040078416763993</v>
          </cell>
          <cell r="O588">
            <v>15.927860269148999</v>
          </cell>
          <cell r="P588">
            <v>12.077378131406999</v>
          </cell>
          <cell r="Q588">
            <v>20.559082974627998</v>
          </cell>
          <cell r="R588">
            <v>30.822123506748007</v>
          </cell>
          <cell r="S588">
            <v>20.175003323427998</v>
          </cell>
          <cell r="T588">
            <v>14.532366683324</v>
          </cell>
          <cell r="U588">
            <v>30.132933032111993</v>
          </cell>
          <cell r="V588">
            <v>44.604244058201992</v>
          </cell>
          <cell r="W588">
            <v>29.284265262264004</v>
          </cell>
          <cell r="X588">
            <v>20.048322966762001</v>
          </cell>
        </row>
        <row r="595">
          <cell r="E595" t="str">
            <v>Methane plant</v>
          </cell>
          <cell r="F595">
            <v>61.185822489982399</v>
          </cell>
          <cell r="G595">
            <v>44.805555555555557</v>
          </cell>
          <cell r="H595">
            <v>28.880829831850285</v>
          </cell>
          <cell r="I595">
            <v>28.337689703577791</v>
          </cell>
          <cell r="J595">
            <v>37.368338723044829</v>
          </cell>
          <cell r="K595">
            <v>27.063783582834887</v>
          </cell>
          <cell r="L595">
            <v>33.264831748482564</v>
          </cell>
          <cell r="M595">
            <v>20.938354560199812</v>
          </cell>
          <cell r="N595">
            <v>33.907067456295934</v>
          </cell>
          <cell r="O595">
            <v>29.406930263566927</v>
          </cell>
          <cell r="P595">
            <v>9.5076089254624971</v>
          </cell>
          <cell r="Q595">
            <v>2.6588230013975203</v>
          </cell>
          <cell r="R595">
            <v>1.6399348281950241</v>
          </cell>
          <cell r="S595">
            <v>25.642077951799155</v>
          </cell>
          <cell r="T595">
            <v>3.4283087632671667</v>
          </cell>
          <cell r="U595">
            <v>0</v>
          </cell>
          <cell r="V595">
            <v>5.2424370990578999E-2</v>
          </cell>
          <cell r="W595">
            <v>12.187729430176304</v>
          </cell>
          <cell r="X595">
            <v>0.51331626823210796</v>
          </cell>
        </row>
        <row r="596">
          <cell r="E596" t="str">
            <v>Hydrogen plant</v>
          </cell>
          <cell r="F596">
            <v>0</v>
          </cell>
          <cell r="G596">
            <v>0</v>
          </cell>
          <cell r="H596">
            <v>0</v>
          </cell>
          <cell r="I596">
            <v>0.1497141258768443</v>
          </cell>
          <cell r="J596">
            <v>0</v>
          </cell>
          <cell r="K596">
            <v>0</v>
          </cell>
          <cell r="L596">
            <v>0.56073526575344501</v>
          </cell>
          <cell r="M596">
            <v>1.2626988377321773</v>
          </cell>
          <cell r="N596">
            <v>0.86672744364919452</v>
          </cell>
          <cell r="O596">
            <v>0.37329807676129356</v>
          </cell>
          <cell r="P596">
            <v>17.748686789339249</v>
          </cell>
          <cell r="Q596">
            <v>14.252855474474403</v>
          </cell>
          <cell r="R596">
            <v>20.619655346857037</v>
          </cell>
          <cell r="S596">
            <v>2.3176577123284821</v>
          </cell>
          <cell r="T596">
            <v>27.828730044351417</v>
          </cell>
          <cell r="U596">
            <v>11.6782311929098</v>
          </cell>
          <cell r="V596">
            <v>12.382992482294098</v>
          </cell>
          <cell r="W596">
            <v>3.4284912618932637</v>
          </cell>
          <cell r="X596">
            <v>25.963096386066379</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CHANGE_REQUESTS"/>
      <sheetName val="ETM_LINKS"/>
      <sheetName val="ETM_INPUT"/>
      <sheetName val="ETM_OUTPUT"/>
      <sheetName val="DASHBOARD"/>
      <sheetName val="CHARTS"/>
      <sheetName val="OVERVIEWS"/>
      <sheetName val="REGIONALIZATION"/>
      <sheetName val="CO2_TARGETS"/>
      <sheetName val="Correction_transformation"/>
      <sheetName val="####"/>
      <sheetName val="Drop_down"/>
      <sheetName val="Mapping_ETM_input_keys"/>
      <sheetName val="Mapping_ETM_output_keys"/>
      <sheetName val="Mapping_ETM_output_keys_backup"/>
      <sheetName val="Translation"/>
    </sheetNames>
    <sheetDataSet>
      <sheetData sheetId="0"/>
      <sheetData sheetId="1"/>
      <sheetData sheetId="2"/>
      <sheetData sheetId="3"/>
      <sheetData sheetId="4"/>
      <sheetData sheetId="5">
        <row r="583">
          <cell r="F583">
            <v>3.6967243547190001</v>
          </cell>
          <cell r="G583">
            <v>11.472222222222221</v>
          </cell>
          <cell r="H583">
            <v>18.112790490363</v>
          </cell>
          <cell r="I583">
            <v>51.873790313127998</v>
          </cell>
          <cell r="J583">
            <v>51.873790313127998</v>
          </cell>
          <cell r="K583">
            <v>51.873790313127998</v>
          </cell>
          <cell r="L583">
            <v>51.873790313127998</v>
          </cell>
          <cell r="M583">
            <v>112.44048437452001</v>
          </cell>
          <cell r="N583">
            <v>118.32884361101998</v>
          </cell>
          <cell r="O583">
            <v>103.38147016452</v>
          </cell>
          <cell r="P583">
            <v>103.38147016452</v>
          </cell>
          <cell r="Q583">
            <v>162.78370420289502</v>
          </cell>
          <cell r="R583">
            <v>135.56765869289501</v>
          </cell>
          <cell r="S583">
            <v>144.63967386289502</v>
          </cell>
          <cell r="T583">
            <v>144.63967386289502</v>
          </cell>
          <cell r="U583">
            <v>144.096132588849</v>
          </cell>
          <cell r="V583">
            <v>107.944438772849</v>
          </cell>
          <cell r="W583">
            <v>135.05820913484899</v>
          </cell>
          <cell r="X583">
            <v>144.096132588849</v>
          </cell>
        </row>
        <row r="654">
          <cell r="F654">
            <v>0</v>
          </cell>
          <cell r="G654">
            <v>0</v>
          </cell>
          <cell r="H654">
            <v>0</v>
          </cell>
          <cell r="I654">
            <v>0</v>
          </cell>
          <cell r="J654">
            <v>0</v>
          </cell>
          <cell r="K654">
            <v>0</v>
          </cell>
          <cell r="L654">
            <v>0</v>
          </cell>
          <cell r="M654">
            <v>8.4003632205440724</v>
          </cell>
          <cell r="N654">
            <v>13.852036911936846</v>
          </cell>
          <cell r="O654">
            <v>6.232598181994355</v>
          </cell>
          <cell r="P654">
            <v>1.1043103179283644</v>
          </cell>
          <cell r="Q654">
            <v>23.654937364087647</v>
          </cell>
          <cell r="R654">
            <v>55.815226301001054</v>
          </cell>
          <cell r="S654">
            <v>14.051818419305857</v>
          </cell>
          <cell r="T654">
            <v>14.223722499818075</v>
          </cell>
          <cell r="U654">
            <v>74.674345641847665</v>
          </cell>
          <cell r="V654">
            <v>111.55171875558915</v>
          </cell>
          <cell r="W654">
            <v>54.757138323471999</v>
          </cell>
          <cell r="X654">
            <v>19.760851097603069</v>
          </cell>
        </row>
        <row r="802">
          <cell r="H802">
            <v>0</v>
          </cell>
          <cell r="I802">
            <v>0.213930178469215</v>
          </cell>
          <cell r="J802">
            <v>0.213930178469215</v>
          </cell>
          <cell r="K802">
            <v>0</v>
          </cell>
          <cell r="L802">
            <v>0</v>
          </cell>
          <cell r="M802">
            <v>0.2264753571701692</v>
          </cell>
          <cell r="N802">
            <v>0.2264753571701692</v>
          </cell>
          <cell r="O802">
            <v>0.2264753571701692</v>
          </cell>
          <cell r="P802">
            <v>0.2264753571701692</v>
          </cell>
          <cell r="Q802">
            <v>0.22680037826209953</v>
          </cell>
          <cell r="R802">
            <v>0.22680037826209953</v>
          </cell>
          <cell r="S802">
            <v>0.22680037826209953</v>
          </cell>
          <cell r="T802">
            <v>0.22680037826209953</v>
          </cell>
          <cell r="U802">
            <v>18.301794756486764</v>
          </cell>
          <cell r="V802">
            <v>27.339718093023432</v>
          </cell>
          <cell r="W802">
            <v>0.22594808341341679</v>
          </cell>
          <cell r="X802">
            <v>0.22594808341341679</v>
          </cell>
        </row>
        <row r="803">
          <cell r="H803">
            <v>0</v>
          </cell>
          <cell r="I803">
            <v>0</v>
          </cell>
          <cell r="J803">
            <v>0</v>
          </cell>
          <cell r="K803">
            <v>0</v>
          </cell>
          <cell r="L803">
            <v>0</v>
          </cell>
          <cell r="M803">
            <v>2.7475838654941556</v>
          </cell>
          <cell r="N803">
            <v>5.367487650067825</v>
          </cell>
          <cell r="O803">
            <v>4.3534378469989221</v>
          </cell>
          <cell r="P803">
            <v>1.4959287532207</v>
          </cell>
          <cell r="Q803">
            <v>11.903783767810289</v>
          </cell>
          <cell r="R803">
            <v>28.746934508588055</v>
          </cell>
          <cell r="S803">
            <v>5.3795282851137163</v>
          </cell>
          <cell r="T803">
            <v>5.2069524985496018</v>
          </cell>
          <cell r="U803">
            <v>51.229084555367443</v>
          </cell>
          <cell r="V803">
            <v>64.629927127920354</v>
          </cell>
          <cell r="W803">
            <v>30.497510261882471</v>
          </cell>
          <cell r="X803">
            <v>8.2342371422869327</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oorblad"/>
      <sheetName val="Disclaimer"/>
      <sheetName val="H3"/>
      <sheetName val="H4.1 Gebouwde Omgeving"/>
      <sheetName val="H4.2 Mobiliteit"/>
      <sheetName val="H4.3 Industrie"/>
      <sheetName val="H4.4 Datacenters"/>
      <sheetName val="H4.5 Landbouw"/>
      <sheetName val="H4.6 Aanbod Elektriciteit"/>
      <sheetName val="H4.7 Flexibiliteit "/>
      <sheetName val="H4.8 Groen Gas en Biobrandstoff"/>
      <sheetName val="H4.9 Aanbod Waterstof"/>
      <sheetName val="H4.10 Warmtenetten"/>
      <sheetName val="H5"/>
    </sheetNames>
    <sheetDataSet>
      <sheetData sheetId="0"/>
      <sheetData sheetId="1"/>
      <sheetData sheetId="2"/>
      <sheetData sheetId="3"/>
      <sheetData sheetId="4"/>
      <sheetData sheetId="5"/>
      <sheetData sheetId="6"/>
      <sheetData sheetId="7"/>
      <sheetData sheetId="8">
        <row r="76">
          <cell r="A76" t="str">
            <v>Wind op land</v>
          </cell>
          <cell r="B76">
            <v>7.8729057158292779</v>
          </cell>
          <cell r="C76">
            <v>17.444444444444443</v>
          </cell>
          <cell r="D76">
            <v>16.021012806366002</v>
          </cell>
          <cell r="E76">
            <v>24.399394516348003</v>
          </cell>
          <cell r="F76">
            <v>28.630468602433993</v>
          </cell>
          <cell r="G76">
            <v>22.759326680702998</v>
          </cell>
          <cell r="H76">
            <v>22.762335979484003</v>
          </cell>
          <cell r="I76">
            <v>29.835303532943996</v>
          </cell>
          <cell r="J76">
            <v>38.369268288000008</v>
          </cell>
          <cell r="K76">
            <v>26.132669143151993</v>
          </cell>
          <cell r="L76">
            <v>26.132669143151993</v>
          </cell>
          <cell r="M76">
            <v>33.031788525563996</v>
          </cell>
          <cell r="N76">
            <v>42.771690542956009</v>
          </cell>
          <cell r="O76">
            <v>27.485803186611996</v>
          </cell>
          <cell r="P76">
            <v>27.485803186611996</v>
          </cell>
          <cell r="Q76">
            <v>40.480337130999999</v>
          </cell>
          <cell r="R76">
            <v>52.935825479000009</v>
          </cell>
          <cell r="S76">
            <v>31.13872087</v>
          </cell>
          <cell r="T76">
            <v>31.13872087</v>
          </cell>
          <cell r="U76" t="str">
            <v>GW</v>
          </cell>
        </row>
      </sheetData>
      <sheetData sheetId="9"/>
      <sheetData sheetId="10"/>
      <sheetData sheetId="11"/>
      <sheetData sheetId="12"/>
      <sheetData sheetId="13"/>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A0AD2-068D-6747-BAF5-1CC4A4EF4276}">
  <dimension ref="B3:H4"/>
  <sheetViews>
    <sheetView showGridLines="0" workbookViewId="0">
      <selection activeCell="E5" sqref="E5"/>
    </sheetView>
  </sheetViews>
  <sheetFormatPr baseColWidth="10" defaultColWidth="8.83203125" defaultRowHeight="16"/>
  <sheetData>
    <row r="3" spans="2:8" ht="47">
      <c r="B3" s="193" t="s">
        <v>0</v>
      </c>
      <c r="C3" s="194"/>
      <c r="D3" s="194"/>
      <c r="E3" s="194"/>
      <c r="F3" s="194"/>
      <c r="G3" s="194"/>
      <c r="H3" s="194"/>
    </row>
    <row r="4" spans="2:8" ht="47">
      <c r="B4" s="195" t="s">
        <v>1</v>
      </c>
      <c r="C4" s="194"/>
      <c r="D4" s="194"/>
      <c r="E4" s="194"/>
      <c r="F4" s="194"/>
      <c r="G4" s="194"/>
      <c r="H4" s="194"/>
    </row>
  </sheetData>
  <pageMargins left="0.7" right="0.7" top="0.75" bottom="0.75" header="0.3" footer="0.3"/>
  <headerFooter>
    <oddFooter>&amp;C_x000D_&amp;1#&amp;"Calibri"&amp;10&amp;K000000 Intern/Internal</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637ED-EC95-2D42-B406-1BDF360F5BA1}">
  <dimension ref="A1:T150"/>
  <sheetViews>
    <sheetView showGridLines="0" topLeftCell="A105" zoomScaleNormal="100" workbookViewId="0">
      <selection activeCell="U64" sqref="U64"/>
    </sheetView>
  </sheetViews>
  <sheetFormatPr baseColWidth="10" defaultColWidth="11" defaultRowHeight="13"/>
  <cols>
    <col min="1" max="1" width="28.33203125" style="44" customWidth="1"/>
    <col min="2" max="2" width="22.6640625" style="44" customWidth="1"/>
    <col min="3" max="16384" width="11" style="44"/>
  </cols>
  <sheetData>
    <row r="1" spans="1:20">
      <c r="A1" s="45" t="s">
        <v>607</v>
      </c>
      <c r="B1" s="45"/>
      <c r="C1" s="192"/>
      <c r="D1" s="192"/>
      <c r="E1" s="192"/>
      <c r="F1" s="192"/>
      <c r="G1" s="192"/>
      <c r="H1" s="192"/>
      <c r="I1" s="192"/>
      <c r="J1" s="192"/>
      <c r="K1" s="192"/>
      <c r="L1" s="192"/>
      <c r="M1" s="192"/>
      <c r="N1" s="192"/>
      <c r="O1" s="192"/>
      <c r="P1" s="192"/>
      <c r="Q1" s="192"/>
      <c r="R1" s="192"/>
      <c r="S1" s="192"/>
      <c r="T1" s="192"/>
    </row>
    <row r="2" spans="1:20">
      <c r="A2" s="212" t="s">
        <v>608</v>
      </c>
      <c r="B2" s="212"/>
      <c r="C2" s="197"/>
      <c r="D2" s="197"/>
      <c r="E2" s="197"/>
      <c r="F2" s="197"/>
      <c r="G2" s="197"/>
      <c r="H2" s="197"/>
      <c r="I2" s="197"/>
      <c r="J2" s="197"/>
      <c r="K2" s="197"/>
      <c r="L2" s="197"/>
      <c r="M2" s="197"/>
      <c r="N2" s="197"/>
      <c r="O2" s="197"/>
      <c r="P2" s="197"/>
      <c r="Q2" s="197"/>
      <c r="R2" s="197"/>
      <c r="S2" s="197"/>
      <c r="T2" s="197"/>
    </row>
    <row r="3" spans="1:20">
      <c r="A3" s="213"/>
      <c r="B3" s="213"/>
      <c r="C3" s="192"/>
      <c r="D3" s="192"/>
      <c r="E3" s="192"/>
      <c r="F3" s="192"/>
      <c r="G3" s="192"/>
      <c r="H3" s="192"/>
      <c r="I3" s="192"/>
      <c r="J3" s="192"/>
      <c r="K3" s="192"/>
      <c r="L3" s="192"/>
      <c r="M3" s="192"/>
      <c r="N3" s="192"/>
      <c r="O3" s="192"/>
      <c r="P3" s="192"/>
      <c r="Q3" s="192"/>
      <c r="R3" s="192"/>
      <c r="S3" s="192"/>
      <c r="T3" s="192"/>
    </row>
    <row r="4" spans="1:20" ht="154">
      <c r="A4" s="78" t="s">
        <v>609</v>
      </c>
      <c r="B4" s="46"/>
      <c r="C4" s="192"/>
      <c r="D4" s="192"/>
      <c r="E4" s="192"/>
      <c r="F4" s="192"/>
      <c r="G4" s="192"/>
      <c r="H4" s="192"/>
      <c r="I4" s="192"/>
      <c r="J4" s="192"/>
      <c r="K4" s="192"/>
      <c r="L4" s="192"/>
      <c r="M4" s="192"/>
      <c r="N4" s="192"/>
      <c r="O4" s="192"/>
      <c r="P4" s="192"/>
      <c r="Q4" s="192"/>
      <c r="R4" s="192"/>
      <c r="S4" s="192"/>
      <c r="T4" s="192"/>
    </row>
    <row r="5" spans="1:20">
      <c r="A5" s="213"/>
      <c r="B5" s="213"/>
      <c r="C5" s="192"/>
      <c r="D5" s="192"/>
      <c r="E5" s="192"/>
      <c r="F5" s="192"/>
      <c r="G5" s="192"/>
      <c r="H5" s="192"/>
      <c r="I5" s="192"/>
      <c r="J5" s="192"/>
      <c r="K5" s="192"/>
      <c r="L5" s="192"/>
      <c r="M5" s="192"/>
      <c r="N5" s="192"/>
      <c r="O5" s="192"/>
      <c r="P5" s="192"/>
      <c r="Q5" s="192"/>
      <c r="R5" s="192"/>
      <c r="S5" s="192"/>
      <c r="T5" s="192"/>
    </row>
    <row r="6" spans="1:20">
      <c r="A6" s="45" t="s">
        <v>610</v>
      </c>
      <c r="B6" s="45"/>
      <c r="C6" s="192"/>
      <c r="D6" s="192"/>
      <c r="E6" s="192"/>
      <c r="F6" s="192"/>
      <c r="G6" s="192"/>
      <c r="H6" s="192"/>
      <c r="I6" s="192"/>
      <c r="J6" s="192"/>
      <c r="K6" s="192"/>
      <c r="L6" s="192"/>
      <c r="M6" s="192"/>
      <c r="N6" s="192"/>
      <c r="O6" s="192"/>
      <c r="P6" s="192"/>
      <c r="Q6" s="192"/>
      <c r="R6" s="192"/>
      <c r="S6" s="192"/>
      <c r="T6" s="192"/>
    </row>
    <row r="7" spans="1:20">
      <c r="A7" s="212" t="s">
        <v>611</v>
      </c>
      <c r="B7" s="197"/>
      <c r="C7" s="197"/>
      <c r="D7" s="197"/>
      <c r="E7" s="197"/>
      <c r="F7" s="197"/>
      <c r="G7" s="197"/>
      <c r="H7" s="197"/>
      <c r="I7" s="197"/>
      <c r="J7" s="197"/>
      <c r="K7" s="197"/>
      <c r="L7" s="197"/>
      <c r="M7" s="197"/>
      <c r="N7" s="197"/>
      <c r="O7" s="197"/>
      <c r="P7" s="197"/>
      <c r="Q7" s="197"/>
      <c r="R7" s="197"/>
      <c r="S7" s="197"/>
      <c r="T7" s="197"/>
    </row>
    <row r="8" spans="1:20">
      <c r="A8" s="125" t="s">
        <v>108</v>
      </c>
      <c r="B8" s="33" t="s">
        <v>12</v>
      </c>
      <c r="C8" s="33" t="s">
        <v>13</v>
      </c>
      <c r="D8" s="33" t="s">
        <v>13</v>
      </c>
      <c r="E8" s="33" t="s">
        <v>14</v>
      </c>
      <c r="F8" s="33" t="s">
        <v>15</v>
      </c>
      <c r="G8" s="33" t="s">
        <v>16</v>
      </c>
      <c r="H8" s="33" t="s">
        <v>13</v>
      </c>
      <c r="I8" s="33" t="s">
        <v>14</v>
      </c>
      <c r="J8" s="33" t="s">
        <v>15</v>
      </c>
      <c r="K8" s="33" t="s">
        <v>16</v>
      </c>
      <c r="L8" s="33" t="s">
        <v>13</v>
      </c>
      <c r="M8" s="33" t="s">
        <v>14</v>
      </c>
      <c r="N8" s="33" t="s">
        <v>15</v>
      </c>
      <c r="O8" s="33" t="s">
        <v>16</v>
      </c>
      <c r="P8" s="33" t="s">
        <v>13</v>
      </c>
      <c r="Q8" s="33" t="s">
        <v>14</v>
      </c>
      <c r="R8" s="33" t="s">
        <v>15</v>
      </c>
      <c r="S8" s="33" t="s">
        <v>16</v>
      </c>
      <c r="T8" s="192"/>
    </row>
    <row r="9" spans="1:20">
      <c r="A9" s="126" t="s">
        <v>285</v>
      </c>
      <c r="B9" s="32">
        <v>2023</v>
      </c>
      <c r="C9" s="32">
        <v>2025</v>
      </c>
      <c r="D9" s="32">
        <v>2030</v>
      </c>
      <c r="E9" s="32">
        <v>2030</v>
      </c>
      <c r="F9" s="32">
        <v>2030</v>
      </c>
      <c r="G9" s="32">
        <v>2030</v>
      </c>
      <c r="H9" s="32">
        <v>2035</v>
      </c>
      <c r="I9" s="32">
        <v>2035</v>
      </c>
      <c r="J9" s="32">
        <v>2035</v>
      </c>
      <c r="K9" s="32">
        <v>2035</v>
      </c>
      <c r="L9" s="32">
        <v>2040</v>
      </c>
      <c r="M9" s="32">
        <v>2040</v>
      </c>
      <c r="N9" s="32">
        <v>2040</v>
      </c>
      <c r="O9" s="32">
        <v>2040</v>
      </c>
      <c r="P9" s="32">
        <v>2050</v>
      </c>
      <c r="Q9" s="32">
        <v>2050</v>
      </c>
      <c r="R9" s="32">
        <v>2050</v>
      </c>
      <c r="S9" s="32">
        <v>2050</v>
      </c>
      <c r="T9" s="49" t="s">
        <v>17</v>
      </c>
    </row>
    <row r="10" spans="1:20">
      <c r="A10" s="47" t="s">
        <v>612</v>
      </c>
      <c r="B10" s="127"/>
      <c r="C10" s="127">
        <v>9.5</v>
      </c>
      <c r="D10" s="127">
        <v>19.8</v>
      </c>
      <c r="E10" s="127">
        <v>25.1</v>
      </c>
      <c r="F10" s="127">
        <v>17.7</v>
      </c>
      <c r="G10" s="127">
        <v>16.5</v>
      </c>
      <c r="H10" s="127">
        <v>34.1</v>
      </c>
      <c r="I10" s="127">
        <v>46</v>
      </c>
      <c r="J10" s="127">
        <v>29.1</v>
      </c>
      <c r="K10" s="127">
        <v>25.5</v>
      </c>
      <c r="L10" s="127">
        <v>47.7</v>
      </c>
      <c r="M10" s="127">
        <v>63.4</v>
      </c>
      <c r="N10" s="127">
        <v>36.700000000000003</v>
      </c>
      <c r="O10" s="127">
        <v>34.799999999999997</v>
      </c>
      <c r="P10" s="127">
        <v>68.599999999999994</v>
      </c>
      <c r="Q10" s="127">
        <v>80.7</v>
      </c>
      <c r="R10" s="127">
        <v>54.5</v>
      </c>
      <c r="S10" s="127">
        <v>39.6</v>
      </c>
      <c r="T10" s="192" t="s">
        <v>100</v>
      </c>
    </row>
    <row r="11" spans="1:20">
      <c r="A11" s="47" t="s">
        <v>613</v>
      </c>
      <c r="B11" s="127" t="s">
        <v>19</v>
      </c>
      <c r="C11" s="127">
        <v>18.7</v>
      </c>
      <c r="D11" s="127">
        <v>25.4</v>
      </c>
      <c r="E11" s="127">
        <v>27.7</v>
      </c>
      <c r="F11" s="127">
        <v>24.7</v>
      </c>
      <c r="G11" s="127">
        <v>24.3</v>
      </c>
      <c r="H11" s="127">
        <v>33.5</v>
      </c>
      <c r="I11" s="127">
        <v>38</v>
      </c>
      <c r="J11" s="127">
        <v>31</v>
      </c>
      <c r="K11" s="127">
        <v>30.2</v>
      </c>
      <c r="L11" s="127">
        <v>42.9</v>
      </c>
      <c r="M11" s="127">
        <v>49.4</v>
      </c>
      <c r="N11" s="127">
        <v>38.700000000000003</v>
      </c>
      <c r="O11" s="127">
        <v>37.200000000000003</v>
      </c>
      <c r="P11" s="127">
        <v>51.2</v>
      </c>
      <c r="Q11" s="127">
        <v>56.7</v>
      </c>
      <c r="R11" s="127">
        <v>46</v>
      </c>
      <c r="S11" s="127">
        <v>42.5</v>
      </c>
      <c r="T11" s="192" t="s">
        <v>100</v>
      </c>
    </row>
    <row r="12" spans="1:20">
      <c r="A12" s="47" t="s">
        <v>614</v>
      </c>
      <c r="B12" s="127" t="s">
        <v>19</v>
      </c>
      <c r="C12" s="127">
        <v>1.4</v>
      </c>
      <c r="D12" s="127">
        <v>6.9</v>
      </c>
      <c r="E12" s="127">
        <v>11.3</v>
      </c>
      <c r="F12" s="127">
        <v>5.7</v>
      </c>
      <c r="G12" s="127">
        <v>4.7</v>
      </c>
      <c r="H12" s="127">
        <v>27.3</v>
      </c>
      <c r="I12" s="127">
        <v>41.1</v>
      </c>
      <c r="J12" s="127">
        <v>22.7</v>
      </c>
      <c r="K12" s="127">
        <v>17.8</v>
      </c>
      <c r="L12" s="127">
        <v>57.6</v>
      </c>
      <c r="M12" s="127">
        <v>76.7</v>
      </c>
      <c r="N12" s="127">
        <v>37.6</v>
      </c>
      <c r="O12" s="127">
        <v>40.299999999999997</v>
      </c>
      <c r="P12" s="127">
        <v>103.8</v>
      </c>
      <c r="Q12" s="127">
        <v>124.1</v>
      </c>
      <c r="R12" s="127">
        <v>71.3</v>
      </c>
      <c r="S12" s="127">
        <v>40.6</v>
      </c>
      <c r="T12" s="192" t="s">
        <v>32</v>
      </c>
    </row>
    <row r="13" spans="1:20">
      <c r="A13" s="47" t="s">
        <v>615</v>
      </c>
      <c r="B13" s="127" t="s">
        <v>19</v>
      </c>
      <c r="C13" s="127">
        <v>64.099999999999994</v>
      </c>
      <c r="D13" s="127">
        <v>71.5</v>
      </c>
      <c r="E13" s="127">
        <v>77.5</v>
      </c>
      <c r="F13" s="127">
        <v>68.7</v>
      </c>
      <c r="G13" s="127">
        <v>68.599999999999994</v>
      </c>
      <c r="H13" s="127">
        <v>65.2</v>
      </c>
      <c r="I13" s="127">
        <v>70.5</v>
      </c>
      <c r="J13" s="127">
        <v>62</v>
      </c>
      <c r="K13" s="127">
        <v>63.4</v>
      </c>
      <c r="L13" s="127">
        <v>71.8</v>
      </c>
      <c r="M13" s="127">
        <v>80.7</v>
      </c>
      <c r="N13" s="127">
        <v>71</v>
      </c>
      <c r="O13" s="127">
        <v>66</v>
      </c>
      <c r="P13" s="127">
        <v>76.2</v>
      </c>
      <c r="Q13" s="127">
        <v>83.2</v>
      </c>
      <c r="R13" s="127">
        <v>74.599999999999994</v>
      </c>
      <c r="S13" s="127">
        <v>76.3</v>
      </c>
      <c r="T13" s="192" t="s">
        <v>32</v>
      </c>
    </row>
    <row r="14" spans="1:20">
      <c r="A14" s="192"/>
      <c r="B14" s="192"/>
      <c r="C14" s="192"/>
      <c r="D14" s="192"/>
      <c r="E14" s="192"/>
      <c r="F14" s="192"/>
      <c r="G14" s="192"/>
      <c r="H14" s="192"/>
      <c r="I14" s="192"/>
      <c r="J14" s="192"/>
      <c r="K14" s="192"/>
      <c r="L14" s="192"/>
      <c r="M14" s="192"/>
      <c r="N14" s="192"/>
      <c r="O14" s="192"/>
      <c r="P14" s="192"/>
      <c r="Q14" s="192"/>
      <c r="R14" s="192"/>
      <c r="S14" s="192"/>
      <c r="T14" s="192"/>
    </row>
    <row r="15" spans="1:20">
      <c r="A15" s="213"/>
      <c r="B15" s="213"/>
      <c r="C15" s="192"/>
      <c r="D15" s="192"/>
      <c r="E15" s="192"/>
      <c r="F15" s="192"/>
      <c r="G15" s="192"/>
      <c r="H15" s="192"/>
      <c r="I15" s="192"/>
      <c r="J15" s="192"/>
      <c r="K15" s="192"/>
      <c r="L15" s="192"/>
      <c r="M15" s="192"/>
      <c r="N15" s="192"/>
      <c r="O15" s="192"/>
      <c r="P15" s="192"/>
      <c r="Q15" s="192"/>
      <c r="R15" s="192"/>
      <c r="S15" s="192"/>
      <c r="T15" s="192"/>
    </row>
    <row r="16" spans="1:20">
      <c r="A16" s="45" t="s">
        <v>616</v>
      </c>
      <c r="B16" s="45"/>
      <c r="C16" s="192"/>
      <c r="D16" s="192"/>
      <c r="E16" s="192"/>
      <c r="F16" s="192"/>
      <c r="G16" s="192"/>
      <c r="H16" s="192"/>
      <c r="I16" s="192"/>
      <c r="J16" s="192"/>
      <c r="K16" s="192"/>
      <c r="L16" s="192"/>
      <c r="M16" s="192"/>
      <c r="N16" s="192"/>
      <c r="O16" s="192"/>
      <c r="P16" s="192"/>
      <c r="Q16" s="192"/>
      <c r="R16" s="192"/>
      <c r="S16" s="192"/>
      <c r="T16" s="192"/>
    </row>
    <row r="17" spans="1:20">
      <c r="A17" s="212" t="s">
        <v>617</v>
      </c>
      <c r="B17" s="212"/>
      <c r="C17" s="197"/>
      <c r="D17" s="197"/>
      <c r="E17" s="197"/>
      <c r="F17" s="197"/>
      <c r="G17" s="197"/>
      <c r="H17" s="197"/>
      <c r="I17" s="197"/>
      <c r="J17" s="197"/>
      <c r="K17" s="197"/>
      <c r="L17" s="197"/>
      <c r="M17" s="197"/>
      <c r="N17" s="197"/>
      <c r="O17" s="197"/>
      <c r="P17" s="197"/>
      <c r="Q17" s="197"/>
      <c r="R17" s="197"/>
      <c r="S17" s="197"/>
      <c r="T17" s="197"/>
    </row>
    <row r="18" spans="1:20">
      <c r="A18" s="125" t="s">
        <v>108</v>
      </c>
      <c r="B18" s="33" t="s">
        <v>12</v>
      </c>
      <c r="C18" s="33" t="s">
        <v>13</v>
      </c>
      <c r="D18" s="33" t="s">
        <v>13</v>
      </c>
      <c r="E18" s="33" t="s">
        <v>14</v>
      </c>
      <c r="F18" s="33" t="s">
        <v>15</v>
      </c>
      <c r="G18" s="33" t="s">
        <v>16</v>
      </c>
      <c r="H18" s="33" t="s">
        <v>13</v>
      </c>
      <c r="I18" s="33" t="s">
        <v>14</v>
      </c>
      <c r="J18" s="33" t="s">
        <v>15</v>
      </c>
      <c r="K18" s="33" t="s">
        <v>16</v>
      </c>
      <c r="L18" s="33" t="s">
        <v>13</v>
      </c>
      <c r="M18" s="33" t="s">
        <v>14</v>
      </c>
      <c r="N18" s="33" t="s">
        <v>15</v>
      </c>
      <c r="O18" s="33" t="s">
        <v>16</v>
      </c>
      <c r="P18" s="33" t="s">
        <v>13</v>
      </c>
      <c r="Q18" s="33" t="s">
        <v>14</v>
      </c>
      <c r="R18" s="33" t="s">
        <v>15</v>
      </c>
      <c r="S18" s="33" t="s">
        <v>16</v>
      </c>
      <c r="T18" s="192"/>
    </row>
    <row r="19" spans="1:20">
      <c r="A19" s="126" t="s">
        <v>285</v>
      </c>
      <c r="B19" s="32">
        <v>2023</v>
      </c>
      <c r="C19" s="32">
        <v>2025</v>
      </c>
      <c r="D19" s="32">
        <v>2030</v>
      </c>
      <c r="E19" s="32">
        <v>2030</v>
      </c>
      <c r="F19" s="32">
        <v>2030</v>
      </c>
      <c r="G19" s="32">
        <v>2030</v>
      </c>
      <c r="H19" s="32">
        <v>2035</v>
      </c>
      <c r="I19" s="32">
        <v>2035</v>
      </c>
      <c r="J19" s="32">
        <v>2035</v>
      </c>
      <c r="K19" s="32">
        <v>2035</v>
      </c>
      <c r="L19" s="32">
        <v>2040</v>
      </c>
      <c r="M19" s="32">
        <v>2040</v>
      </c>
      <c r="N19" s="32">
        <v>2040</v>
      </c>
      <c r="O19" s="32">
        <v>2040</v>
      </c>
      <c r="P19" s="32">
        <v>2050</v>
      </c>
      <c r="Q19" s="32">
        <v>2050</v>
      </c>
      <c r="R19" s="32">
        <v>2050</v>
      </c>
      <c r="S19" s="32">
        <v>2050</v>
      </c>
      <c r="T19" s="49" t="s">
        <v>17</v>
      </c>
    </row>
    <row r="20" spans="1:20">
      <c r="A20" s="47" t="s">
        <v>149</v>
      </c>
      <c r="B20" s="127">
        <v>9.1999999999999993</v>
      </c>
      <c r="C20" s="127">
        <v>9.1999999999999993</v>
      </c>
      <c r="D20" s="127">
        <v>9.8000000000000007</v>
      </c>
      <c r="E20" s="127">
        <v>9.8000000000000007</v>
      </c>
      <c r="F20" s="127">
        <v>9.8000000000000007</v>
      </c>
      <c r="G20" s="127">
        <v>9.8000000000000007</v>
      </c>
      <c r="H20" s="127">
        <v>12.6</v>
      </c>
      <c r="I20" s="127">
        <v>13.6</v>
      </c>
      <c r="J20" s="127">
        <v>13.6</v>
      </c>
      <c r="K20" s="127">
        <v>12.6</v>
      </c>
      <c r="L20" s="127">
        <v>13.6</v>
      </c>
      <c r="M20" s="127">
        <v>17.600000000000001</v>
      </c>
      <c r="N20" s="127">
        <v>17.600000000000001</v>
      </c>
      <c r="O20" s="127">
        <v>13.6</v>
      </c>
      <c r="P20" s="127">
        <v>19.600000000000001</v>
      </c>
      <c r="Q20" s="127">
        <v>29.4</v>
      </c>
      <c r="R20" s="127">
        <v>29.4</v>
      </c>
      <c r="S20" s="127">
        <v>19.600000000000001</v>
      </c>
      <c r="T20" s="192" t="s">
        <v>100</v>
      </c>
    </row>
    <row r="21" spans="1:20">
      <c r="A21" s="47" t="s">
        <v>150</v>
      </c>
      <c r="B21" s="127">
        <v>0.7</v>
      </c>
      <c r="C21" s="127">
        <v>0.75495222213088942</v>
      </c>
      <c r="D21" s="127">
        <v>1.1044543045794515</v>
      </c>
      <c r="E21" s="127">
        <v>1.2113599892504401</v>
      </c>
      <c r="F21" s="127">
        <v>1.0144490749888611</v>
      </c>
      <c r="G21" s="127">
        <v>1.02197240154084</v>
      </c>
      <c r="H21" s="127">
        <v>1.9289206429293866</v>
      </c>
      <c r="I21" s="127">
        <v>3.8767824474993091</v>
      </c>
      <c r="J21" s="127">
        <v>1.6274763833727603</v>
      </c>
      <c r="K21" s="127">
        <v>1.7428076896409246</v>
      </c>
      <c r="L21" s="127">
        <v>3.1454141755454925</v>
      </c>
      <c r="M21" s="127">
        <v>7.3738218793885233</v>
      </c>
      <c r="N21" s="127">
        <v>2.5161523069636225</v>
      </c>
      <c r="O21" s="127">
        <v>2.4124742643692016</v>
      </c>
      <c r="P21" s="127">
        <v>5.9664192617023302</v>
      </c>
      <c r="Q21" s="127">
        <v>9.2617764046923128</v>
      </c>
      <c r="R21" s="127">
        <v>3.9738363427258387</v>
      </c>
      <c r="S21" s="127">
        <v>3.6207127808981538</v>
      </c>
      <c r="T21" s="192" t="s">
        <v>100</v>
      </c>
    </row>
    <row r="22" spans="1:20">
      <c r="A22" s="47" t="s">
        <v>151</v>
      </c>
      <c r="B22" s="127">
        <v>0</v>
      </c>
      <c r="C22" s="127">
        <v>0</v>
      </c>
      <c r="D22" s="127">
        <v>0.32</v>
      </c>
      <c r="E22" s="127">
        <v>0.96</v>
      </c>
      <c r="F22" s="127">
        <v>0.32</v>
      </c>
      <c r="G22" s="127">
        <v>0.32</v>
      </c>
      <c r="H22" s="127">
        <v>1.28</v>
      </c>
      <c r="I22" s="127">
        <v>1.92</v>
      </c>
      <c r="J22" s="127">
        <v>0.96</v>
      </c>
      <c r="K22" s="127">
        <v>0.64</v>
      </c>
      <c r="L22" s="127">
        <v>2.56</v>
      </c>
      <c r="M22" s="127">
        <v>3.84</v>
      </c>
      <c r="N22" s="127">
        <v>1.92</v>
      </c>
      <c r="O22" s="127">
        <v>1.28</v>
      </c>
      <c r="P22" s="127">
        <v>3.2</v>
      </c>
      <c r="Q22" s="127">
        <v>6.4</v>
      </c>
      <c r="R22" s="127">
        <v>2.56</v>
      </c>
      <c r="S22" s="127">
        <v>1.28</v>
      </c>
      <c r="T22" s="192" t="s">
        <v>100</v>
      </c>
    </row>
    <row r="23" spans="1:20">
      <c r="A23" s="47" t="s">
        <v>152</v>
      </c>
      <c r="B23" s="127">
        <v>0</v>
      </c>
      <c r="C23" s="127">
        <v>0</v>
      </c>
      <c r="D23" s="127">
        <v>0</v>
      </c>
      <c r="E23" s="127">
        <v>0.50000000000000011</v>
      </c>
      <c r="F23" s="127">
        <v>0</v>
      </c>
      <c r="G23" s="127">
        <v>0</v>
      </c>
      <c r="H23" s="127">
        <v>1.5</v>
      </c>
      <c r="I23" s="127">
        <v>2.5</v>
      </c>
      <c r="J23" s="127">
        <v>1</v>
      </c>
      <c r="K23" s="127">
        <v>0.50000000000000011</v>
      </c>
      <c r="L23" s="127">
        <v>3</v>
      </c>
      <c r="M23" s="127">
        <v>4</v>
      </c>
      <c r="N23" s="127">
        <v>2.5</v>
      </c>
      <c r="O23" s="127">
        <v>2</v>
      </c>
      <c r="P23" s="127">
        <v>6</v>
      </c>
      <c r="Q23" s="127">
        <v>7.0000000000000009</v>
      </c>
      <c r="R23" s="127">
        <v>5.5</v>
      </c>
      <c r="S23" s="127">
        <v>5</v>
      </c>
      <c r="T23" s="192" t="s">
        <v>100</v>
      </c>
    </row>
    <row r="24" spans="1:20">
      <c r="A24" s="47" t="s">
        <v>153</v>
      </c>
      <c r="B24" s="127">
        <v>0.28599999999999998</v>
      </c>
      <c r="C24" s="127">
        <v>1.2652883499999998</v>
      </c>
      <c r="D24" s="127">
        <v>8.8107294100000004</v>
      </c>
      <c r="E24" s="127">
        <v>10.151383875599999</v>
      </c>
      <c r="F24" s="127">
        <v>8.6184835619999998</v>
      </c>
      <c r="G24" s="127">
        <v>7.2373170599999996</v>
      </c>
      <c r="H24" s="127">
        <v>18.963857060599999</v>
      </c>
      <c r="I24" s="127">
        <v>20.395566930599998</v>
      </c>
      <c r="J24" s="127">
        <v>15.760385790900001</v>
      </c>
      <c r="K24" s="127">
        <v>11.9790442328</v>
      </c>
      <c r="L24" s="127">
        <v>31.0116915262</v>
      </c>
      <c r="M24" s="127">
        <v>33.741170497500001</v>
      </c>
      <c r="N24" s="127">
        <v>26.951136722400001</v>
      </c>
      <c r="O24" s="127">
        <v>18.5730510002</v>
      </c>
      <c r="P24" s="127">
        <v>48.917697019999999</v>
      </c>
      <c r="Q24" s="127">
        <v>56.158249574999999</v>
      </c>
      <c r="R24" s="127">
        <v>42.781853009999999</v>
      </c>
      <c r="S24" s="127">
        <v>26.597432840000003</v>
      </c>
      <c r="T24" s="192" t="s">
        <v>100</v>
      </c>
    </row>
    <row r="25" spans="1:20">
      <c r="A25" s="47" t="s">
        <v>154</v>
      </c>
      <c r="B25" s="127">
        <v>0</v>
      </c>
      <c r="C25" s="127">
        <v>0.50281473358840112</v>
      </c>
      <c r="D25" s="127">
        <v>2.2668923040708955</v>
      </c>
      <c r="E25" s="127">
        <v>2.8054014171223645</v>
      </c>
      <c r="F25" s="127">
        <v>1.8979916154483325</v>
      </c>
      <c r="G25" s="127">
        <v>1.8739625838980825</v>
      </c>
      <c r="H25" s="127">
        <v>2.8310321461850978</v>
      </c>
      <c r="I25" s="127">
        <v>3.5353482173010233</v>
      </c>
      <c r="J25" s="127">
        <v>2.5375442480200272</v>
      </c>
      <c r="K25" s="127">
        <v>1.9870344158564914</v>
      </c>
      <c r="L25" s="127">
        <v>3.2481700605025123</v>
      </c>
      <c r="M25" s="127">
        <v>5.1371871861306531</v>
      </c>
      <c r="N25" s="127">
        <v>2.8844040472361812</v>
      </c>
      <c r="O25" s="127">
        <v>1.9291996783919596</v>
      </c>
      <c r="P25" s="127">
        <v>3.5631889005025128</v>
      </c>
      <c r="Q25" s="127">
        <v>5.9001845386934679</v>
      </c>
      <c r="R25" s="127">
        <v>3.2745576753768844</v>
      </c>
      <c r="S25" s="127">
        <v>2.1571885628140706</v>
      </c>
      <c r="T25" s="192" t="s">
        <v>100</v>
      </c>
    </row>
    <row r="26" spans="1:20">
      <c r="A26" s="47" t="s">
        <v>155</v>
      </c>
      <c r="B26" s="127">
        <v>0</v>
      </c>
      <c r="C26" s="127">
        <v>0</v>
      </c>
      <c r="D26" s="127">
        <v>1.5</v>
      </c>
      <c r="E26" s="127">
        <v>3</v>
      </c>
      <c r="F26" s="127">
        <v>2</v>
      </c>
      <c r="G26" s="127">
        <v>1.2</v>
      </c>
      <c r="H26" s="127">
        <v>6</v>
      </c>
      <c r="I26" s="127">
        <v>12</v>
      </c>
      <c r="J26" s="127">
        <v>7.5</v>
      </c>
      <c r="K26" s="127">
        <v>5</v>
      </c>
      <c r="L26" s="127">
        <v>16</v>
      </c>
      <c r="M26" s="127">
        <v>22</v>
      </c>
      <c r="N26" s="127">
        <v>12</v>
      </c>
      <c r="O26" s="127">
        <v>9</v>
      </c>
      <c r="P26" s="127">
        <v>28</v>
      </c>
      <c r="Q26" s="127">
        <v>34.008400000000002</v>
      </c>
      <c r="R26" s="127">
        <v>20</v>
      </c>
      <c r="S26" s="127">
        <v>14</v>
      </c>
      <c r="T26" s="192" t="s">
        <v>100</v>
      </c>
    </row>
    <row r="27" spans="1:20">
      <c r="A27" s="47" t="s">
        <v>156</v>
      </c>
      <c r="B27" s="127">
        <v>23.488</v>
      </c>
      <c r="C27" s="127">
        <v>23.016870113</v>
      </c>
      <c r="D27" s="127">
        <v>19.781501178056633</v>
      </c>
      <c r="E27" s="127">
        <v>19.490618787416746</v>
      </c>
      <c r="F27" s="127">
        <v>19.824956898761304</v>
      </c>
      <c r="G27" s="127">
        <v>17.906144544525734</v>
      </c>
      <c r="H27" s="127">
        <v>21.555462979756697</v>
      </c>
      <c r="I27" s="127">
        <v>20.732735763762719</v>
      </c>
      <c r="J27" s="127">
        <v>19.578983615223049</v>
      </c>
      <c r="K27" s="127">
        <v>19.999150970886298</v>
      </c>
      <c r="L27" s="127">
        <v>23.295157034892188</v>
      </c>
      <c r="M27" s="127">
        <v>21.676915928538275</v>
      </c>
      <c r="N27" s="127">
        <v>21.616107401652236</v>
      </c>
      <c r="O27" s="127">
        <v>22.686758589668255</v>
      </c>
      <c r="P27" s="127">
        <v>24.029</v>
      </c>
      <c r="Q27" s="127">
        <v>23.27</v>
      </c>
      <c r="R27" s="127">
        <v>21.21166678731495</v>
      </c>
      <c r="S27" s="127">
        <v>21.592393780605249</v>
      </c>
      <c r="T27" s="192" t="s">
        <v>100</v>
      </c>
    </row>
    <row r="28" spans="1:20">
      <c r="A28" s="213"/>
      <c r="B28" s="213"/>
      <c r="C28" s="192"/>
      <c r="D28" s="192"/>
      <c r="E28" s="192"/>
      <c r="F28" s="192"/>
      <c r="G28" s="192"/>
      <c r="H28" s="192"/>
      <c r="I28" s="192"/>
      <c r="J28" s="192"/>
      <c r="K28" s="192"/>
      <c r="L28" s="192"/>
      <c r="M28" s="192"/>
      <c r="N28" s="192"/>
      <c r="O28" s="192"/>
      <c r="P28" s="192"/>
      <c r="Q28" s="192"/>
      <c r="R28" s="192"/>
      <c r="S28" s="192"/>
      <c r="T28" s="192"/>
    </row>
    <row r="29" spans="1:20">
      <c r="A29" s="213"/>
      <c r="B29" s="213"/>
      <c r="C29" s="192"/>
      <c r="D29" s="192"/>
      <c r="E29" s="192"/>
      <c r="F29" s="192"/>
      <c r="G29" s="192"/>
      <c r="H29" s="192"/>
      <c r="I29" s="192"/>
      <c r="J29" s="192"/>
      <c r="K29" s="192"/>
      <c r="L29" s="192"/>
      <c r="M29" s="192"/>
      <c r="N29" s="192"/>
      <c r="O29" s="192"/>
      <c r="P29" s="192"/>
      <c r="Q29" s="192"/>
      <c r="R29" s="192"/>
      <c r="S29" s="192"/>
      <c r="T29" s="192"/>
    </row>
    <row r="30" spans="1:20">
      <c r="A30" s="45" t="s">
        <v>618</v>
      </c>
      <c r="B30" s="45"/>
      <c r="C30" s="192"/>
      <c r="D30" s="192"/>
      <c r="E30" s="192"/>
      <c r="F30" s="192"/>
      <c r="G30" s="192"/>
      <c r="H30" s="192"/>
      <c r="I30" s="192"/>
      <c r="J30" s="192"/>
      <c r="K30" s="192"/>
      <c r="L30" s="192"/>
      <c r="M30" s="192"/>
      <c r="N30" s="192"/>
      <c r="O30" s="192"/>
      <c r="P30" s="192"/>
      <c r="Q30" s="192"/>
      <c r="R30" s="192"/>
      <c r="S30" s="192"/>
      <c r="T30" s="192"/>
    </row>
    <row r="31" spans="1:20">
      <c r="A31" s="212" t="s">
        <v>619</v>
      </c>
      <c r="B31" s="212"/>
      <c r="C31" s="197"/>
      <c r="D31" s="197"/>
      <c r="E31" s="197"/>
      <c r="F31" s="197"/>
      <c r="G31" s="197"/>
      <c r="H31" s="197"/>
      <c r="I31" s="197"/>
      <c r="J31" s="197"/>
      <c r="K31" s="197"/>
      <c r="L31" s="197"/>
      <c r="M31" s="197"/>
      <c r="N31" s="197"/>
      <c r="O31" s="197"/>
      <c r="P31" s="197"/>
      <c r="Q31" s="197"/>
      <c r="R31" s="197"/>
      <c r="S31" s="197"/>
      <c r="T31" s="197"/>
    </row>
    <row r="32" spans="1:20">
      <c r="A32" s="125" t="s">
        <v>108</v>
      </c>
      <c r="B32" s="33" t="s">
        <v>12</v>
      </c>
      <c r="C32" s="33" t="s">
        <v>13</v>
      </c>
      <c r="D32" s="33" t="s">
        <v>13</v>
      </c>
      <c r="E32" s="33" t="s">
        <v>14</v>
      </c>
      <c r="F32" s="33" t="s">
        <v>15</v>
      </c>
      <c r="G32" s="33" t="s">
        <v>16</v>
      </c>
      <c r="H32" s="33" t="s">
        <v>13</v>
      </c>
      <c r="I32" s="33" t="s">
        <v>14</v>
      </c>
      <c r="J32" s="33" t="s">
        <v>15</v>
      </c>
      <c r="K32" s="33" t="s">
        <v>16</v>
      </c>
      <c r="L32" s="33" t="s">
        <v>13</v>
      </c>
      <c r="M32" s="33" t="s">
        <v>14</v>
      </c>
      <c r="N32" s="33" t="s">
        <v>15</v>
      </c>
      <c r="O32" s="33" t="s">
        <v>16</v>
      </c>
      <c r="P32" s="33" t="s">
        <v>13</v>
      </c>
      <c r="Q32" s="33" t="s">
        <v>14</v>
      </c>
      <c r="R32" s="33" t="s">
        <v>15</v>
      </c>
      <c r="S32" s="33" t="s">
        <v>16</v>
      </c>
      <c r="T32" s="192"/>
    </row>
    <row r="33" spans="1:20">
      <c r="A33" s="126" t="s">
        <v>285</v>
      </c>
      <c r="B33" s="32">
        <v>2023</v>
      </c>
      <c r="C33" s="32">
        <v>2025</v>
      </c>
      <c r="D33" s="32">
        <v>2030</v>
      </c>
      <c r="E33" s="32">
        <v>2030</v>
      </c>
      <c r="F33" s="32">
        <v>2030</v>
      </c>
      <c r="G33" s="32">
        <v>2030</v>
      </c>
      <c r="H33" s="32">
        <v>2035</v>
      </c>
      <c r="I33" s="32">
        <v>2035</v>
      </c>
      <c r="J33" s="32">
        <v>2035</v>
      </c>
      <c r="K33" s="32">
        <v>2035</v>
      </c>
      <c r="L33" s="32">
        <v>2040</v>
      </c>
      <c r="M33" s="32">
        <v>2040</v>
      </c>
      <c r="N33" s="32">
        <v>2040</v>
      </c>
      <c r="O33" s="32">
        <v>2040</v>
      </c>
      <c r="P33" s="32">
        <v>2050</v>
      </c>
      <c r="Q33" s="32">
        <v>2050</v>
      </c>
      <c r="R33" s="32">
        <v>2050</v>
      </c>
      <c r="S33" s="32">
        <v>2050</v>
      </c>
      <c r="T33" s="49" t="s">
        <v>17</v>
      </c>
    </row>
    <row r="34" spans="1:20">
      <c r="A34" s="47" t="s">
        <v>620</v>
      </c>
      <c r="B34" s="127">
        <v>0.28599999999999998</v>
      </c>
      <c r="C34" s="127">
        <v>0.68100000000000005</v>
      </c>
      <c r="D34" s="127">
        <v>5.75</v>
      </c>
      <c r="E34" s="127">
        <v>5.75</v>
      </c>
      <c r="F34" s="127">
        <v>4.75</v>
      </c>
      <c r="G34" s="127">
        <v>5.25</v>
      </c>
      <c r="H34" s="127">
        <v>12.25</v>
      </c>
      <c r="I34" s="127">
        <v>10.5</v>
      </c>
      <c r="J34" s="127">
        <v>7.5</v>
      </c>
      <c r="K34" s="127">
        <v>8.25</v>
      </c>
      <c r="L34" s="127">
        <v>18.5</v>
      </c>
      <c r="M34" s="127">
        <v>16</v>
      </c>
      <c r="N34" s="127">
        <v>10.5</v>
      </c>
      <c r="O34" s="127">
        <v>11.75</v>
      </c>
      <c r="P34" s="127">
        <v>27</v>
      </c>
      <c r="Q34" s="127">
        <v>25</v>
      </c>
      <c r="R34" s="127">
        <v>14</v>
      </c>
      <c r="S34" s="127">
        <v>16.25</v>
      </c>
      <c r="T34" s="192" t="s">
        <v>100</v>
      </c>
    </row>
    <row r="35" spans="1:20">
      <c r="A35" s="47" t="s">
        <v>621</v>
      </c>
      <c r="B35" s="127">
        <v>0</v>
      </c>
      <c r="C35" s="127">
        <v>0.12128834999999999</v>
      </c>
      <c r="D35" s="127">
        <v>0.74128707000000005</v>
      </c>
      <c r="E35" s="127">
        <v>1.22310645</v>
      </c>
      <c r="F35" s="127">
        <v>1.7056097100000001</v>
      </c>
      <c r="G35" s="127">
        <v>0.48731706000000002</v>
      </c>
      <c r="H35" s="127">
        <v>2.469932635000001</v>
      </c>
      <c r="I35" s="127">
        <v>3.9471108250000002</v>
      </c>
      <c r="J35" s="127">
        <v>4.4050771150000001</v>
      </c>
      <c r="K35" s="127">
        <v>1.48208202</v>
      </c>
      <c r="L35" s="127">
        <v>5.0361680600000005</v>
      </c>
      <c r="M35" s="127">
        <v>7.4974089500000014</v>
      </c>
      <c r="N35" s="127">
        <v>9.38645687</v>
      </c>
      <c r="O35" s="127">
        <v>2.948842645</v>
      </c>
      <c r="P35" s="127">
        <v>8.4039449200000025</v>
      </c>
      <c r="Q35" s="127">
        <v>12.408438974999999</v>
      </c>
      <c r="R35" s="127">
        <v>14.53087831</v>
      </c>
      <c r="S35" s="127">
        <v>4.1038215400000011</v>
      </c>
      <c r="T35" s="192" t="s">
        <v>100</v>
      </c>
    </row>
    <row r="36" spans="1:20">
      <c r="A36" s="47" t="s">
        <v>622</v>
      </c>
      <c r="B36" s="127">
        <v>0</v>
      </c>
      <c r="C36" s="127">
        <v>0</v>
      </c>
      <c r="D36" s="127">
        <v>6.9442340000000005E-2</v>
      </c>
      <c r="E36" s="127">
        <v>0.17827742559999998</v>
      </c>
      <c r="F36" s="127">
        <v>0.16287385199999999</v>
      </c>
      <c r="G36" s="127">
        <v>0</v>
      </c>
      <c r="H36" s="127">
        <v>0.49392442559999999</v>
      </c>
      <c r="I36" s="127">
        <v>0.94845610560000015</v>
      </c>
      <c r="J36" s="127">
        <v>0.85530867589999993</v>
      </c>
      <c r="K36" s="127">
        <v>0.2469622128</v>
      </c>
      <c r="L36" s="127">
        <v>1.4755234662000001</v>
      </c>
      <c r="M36" s="127">
        <v>2.7437615474999997</v>
      </c>
      <c r="N36" s="127">
        <v>3.0646798524000003</v>
      </c>
      <c r="O36" s="127">
        <v>1.1242083552</v>
      </c>
      <c r="P36" s="127">
        <v>4.5137521000000005</v>
      </c>
      <c r="Q36" s="127">
        <v>6.2498106000000009</v>
      </c>
      <c r="R36" s="127">
        <v>9.5009747000000004</v>
      </c>
      <c r="S36" s="127">
        <v>2.4936113</v>
      </c>
      <c r="T36" s="192" t="s">
        <v>100</v>
      </c>
    </row>
    <row r="37" spans="1:20">
      <c r="A37" s="47" t="s">
        <v>623</v>
      </c>
      <c r="B37" s="127">
        <v>0</v>
      </c>
      <c r="C37" s="127">
        <v>0.26700000000000002</v>
      </c>
      <c r="D37" s="127">
        <v>1.91</v>
      </c>
      <c r="E37" s="127">
        <v>2.6164999999999998</v>
      </c>
      <c r="F37" s="127">
        <v>1.7589999999999999</v>
      </c>
      <c r="G37" s="127">
        <v>1.2490000000000001</v>
      </c>
      <c r="H37" s="127">
        <v>3.1829999999999998</v>
      </c>
      <c r="I37" s="127">
        <v>4.3609999999999998</v>
      </c>
      <c r="J37" s="127">
        <v>2.6385000000000001</v>
      </c>
      <c r="K37" s="127">
        <v>1.6655</v>
      </c>
      <c r="L37" s="127">
        <v>5.093</v>
      </c>
      <c r="M37" s="127">
        <v>6.5415000000000001</v>
      </c>
      <c r="N37" s="127">
        <v>3.5179999999999998</v>
      </c>
      <c r="O37" s="127">
        <v>2.29</v>
      </c>
      <c r="P37" s="127">
        <v>7.6395</v>
      </c>
      <c r="Q37" s="127">
        <v>10.9025</v>
      </c>
      <c r="R37" s="127">
        <v>4.1775000000000002</v>
      </c>
      <c r="S37" s="127">
        <v>3.1230000000000002</v>
      </c>
      <c r="T37" s="192" t="s">
        <v>100</v>
      </c>
    </row>
    <row r="38" spans="1:20">
      <c r="A38" s="47" t="s">
        <v>624</v>
      </c>
      <c r="B38" s="127">
        <v>0</v>
      </c>
      <c r="C38" s="127">
        <v>0.19600000000000001</v>
      </c>
      <c r="D38" s="127">
        <v>0.34</v>
      </c>
      <c r="E38" s="127">
        <v>0.38350000000000001</v>
      </c>
      <c r="F38" s="127">
        <v>0.24099999999999999</v>
      </c>
      <c r="G38" s="127">
        <v>0.251</v>
      </c>
      <c r="H38" s="127">
        <v>0.56699999999999995</v>
      </c>
      <c r="I38" s="127">
        <v>0.63900000000000001</v>
      </c>
      <c r="J38" s="127">
        <v>0.36149999999999999</v>
      </c>
      <c r="K38" s="127">
        <v>0.33450000000000002</v>
      </c>
      <c r="L38" s="127">
        <v>0.90700000000000003</v>
      </c>
      <c r="M38" s="127">
        <v>0.95850000000000002</v>
      </c>
      <c r="N38" s="127">
        <v>0.48199999999999998</v>
      </c>
      <c r="O38" s="127">
        <v>0.46</v>
      </c>
      <c r="P38" s="127">
        <v>1.3605</v>
      </c>
      <c r="Q38" s="127">
        <v>1.5974999999999999</v>
      </c>
      <c r="R38" s="127">
        <v>0.57250000000000001</v>
      </c>
      <c r="S38" s="127">
        <v>0.627</v>
      </c>
      <c r="T38" s="192" t="s">
        <v>100</v>
      </c>
    </row>
    <row r="39" spans="1:20">
      <c r="A39" s="213"/>
      <c r="B39" s="213"/>
      <c r="C39" s="192"/>
      <c r="D39" s="192"/>
      <c r="E39" s="192"/>
      <c r="F39" s="192"/>
      <c r="G39" s="192"/>
      <c r="H39" s="192"/>
      <c r="I39" s="192"/>
      <c r="J39" s="192"/>
      <c r="K39" s="192"/>
      <c r="L39" s="192"/>
      <c r="M39" s="192"/>
      <c r="N39" s="192"/>
      <c r="O39" s="192"/>
      <c r="P39" s="192"/>
      <c r="Q39" s="192"/>
      <c r="R39" s="192"/>
      <c r="S39" s="192"/>
      <c r="T39" s="192"/>
    </row>
    <row r="40" spans="1:20">
      <c r="A40" s="213"/>
      <c r="B40" s="213"/>
      <c r="C40" s="192"/>
      <c r="D40" s="192"/>
      <c r="E40" s="192"/>
      <c r="F40" s="192"/>
      <c r="G40" s="192"/>
      <c r="H40" s="192"/>
      <c r="I40" s="192"/>
      <c r="J40" s="192"/>
      <c r="K40" s="192"/>
      <c r="L40" s="192"/>
      <c r="M40" s="192"/>
      <c r="N40" s="192"/>
      <c r="O40" s="192"/>
      <c r="P40" s="192"/>
      <c r="Q40" s="192"/>
      <c r="R40" s="192"/>
      <c r="S40" s="192"/>
      <c r="T40" s="192"/>
    </row>
    <row r="41" spans="1:20">
      <c r="A41" s="45" t="s">
        <v>625</v>
      </c>
      <c r="B41" s="45"/>
      <c r="C41" s="192"/>
      <c r="D41" s="192"/>
      <c r="E41" s="192"/>
      <c r="F41" s="192"/>
      <c r="G41" s="192"/>
      <c r="H41" s="192"/>
      <c r="I41" s="192"/>
      <c r="J41" s="192"/>
      <c r="K41" s="192"/>
      <c r="L41" s="192"/>
      <c r="M41" s="192"/>
      <c r="N41" s="192"/>
      <c r="O41" s="192"/>
      <c r="P41" s="192"/>
      <c r="Q41" s="192"/>
      <c r="R41" s="192"/>
      <c r="S41" s="192"/>
      <c r="T41" s="192"/>
    </row>
    <row r="42" spans="1:20">
      <c r="A42" s="212" t="s">
        <v>626</v>
      </c>
      <c r="B42" s="197"/>
      <c r="C42" s="197"/>
      <c r="D42" s="197"/>
      <c r="E42" s="197"/>
      <c r="F42" s="197"/>
      <c r="G42" s="197"/>
      <c r="H42" s="197"/>
      <c r="I42" s="197"/>
      <c r="J42" s="197"/>
      <c r="K42" s="197"/>
      <c r="L42" s="197"/>
      <c r="M42" s="197"/>
      <c r="N42" s="197"/>
      <c r="O42" s="197"/>
      <c r="P42" s="197"/>
      <c r="Q42" s="197"/>
      <c r="R42" s="197"/>
      <c r="S42" s="197"/>
      <c r="T42" s="197"/>
    </row>
    <row r="43" spans="1:20">
      <c r="A43" s="125" t="s">
        <v>108</v>
      </c>
      <c r="B43" s="33" t="s">
        <v>12</v>
      </c>
      <c r="C43" s="33" t="s">
        <v>13</v>
      </c>
      <c r="D43" s="33" t="s">
        <v>13</v>
      </c>
      <c r="E43" s="33" t="s">
        <v>14</v>
      </c>
      <c r="F43" s="33" t="s">
        <v>15</v>
      </c>
      <c r="G43" s="33" t="s">
        <v>16</v>
      </c>
      <c r="H43" s="33" t="s">
        <v>13</v>
      </c>
      <c r="I43" s="33" t="s">
        <v>14</v>
      </c>
      <c r="J43" s="33" t="s">
        <v>15</v>
      </c>
      <c r="K43" s="33" t="s">
        <v>16</v>
      </c>
      <c r="L43" s="33" t="s">
        <v>13</v>
      </c>
      <c r="M43" s="33" t="s">
        <v>14</v>
      </c>
      <c r="N43" s="33" t="s">
        <v>15</v>
      </c>
      <c r="O43" s="33" t="s">
        <v>16</v>
      </c>
      <c r="P43" s="33" t="s">
        <v>13</v>
      </c>
      <c r="Q43" s="33" t="s">
        <v>14</v>
      </c>
      <c r="R43" s="33" t="s">
        <v>15</v>
      </c>
      <c r="S43" s="33" t="s">
        <v>16</v>
      </c>
      <c r="T43" s="192"/>
    </row>
    <row r="44" spans="1:20">
      <c r="A44" s="126" t="s">
        <v>285</v>
      </c>
      <c r="B44" s="32">
        <v>2023</v>
      </c>
      <c r="C44" s="32">
        <v>2025</v>
      </c>
      <c r="D44" s="32">
        <v>2030</v>
      </c>
      <c r="E44" s="32">
        <v>2030</v>
      </c>
      <c r="F44" s="32">
        <v>2030</v>
      </c>
      <c r="G44" s="32">
        <v>2030</v>
      </c>
      <c r="H44" s="32">
        <v>2035</v>
      </c>
      <c r="I44" s="32">
        <v>2035</v>
      </c>
      <c r="J44" s="32">
        <v>2035</v>
      </c>
      <c r="K44" s="32">
        <v>2035</v>
      </c>
      <c r="L44" s="32">
        <v>2040</v>
      </c>
      <c r="M44" s="32">
        <v>2040</v>
      </c>
      <c r="N44" s="32">
        <v>2040</v>
      </c>
      <c r="O44" s="32">
        <v>2040</v>
      </c>
      <c r="P44" s="32">
        <v>2050</v>
      </c>
      <c r="Q44" s="32">
        <v>2050</v>
      </c>
      <c r="R44" s="32">
        <v>2050</v>
      </c>
      <c r="S44" s="32">
        <v>2050</v>
      </c>
      <c r="T44" s="49" t="s">
        <v>17</v>
      </c>
    </row>
    <row r="45" spans="1:20">
      <c r="A45" s="47" t="s">
        <v>620</v>
      </c>
      <c r="B45" s="127" t="s">
        <v>19</v>
      </c>
      <c r="C45" s="130">
        <v>2</v>
      </c>
      <c r="D45" s="130">
        <v>3</v>
      </c>
      <c r="E45" s="130">
        <v>3</v>
      </c>
      <c r="F45" s="130">
        <v>3</v>
      </c>
      <c r="G45" s="130">
        <v>3</v>
      </c>
      <c r="H45" s="130">
        <v>4</v>
      </c>
      <c r="I45" s="130">
        <v>4</v>
      </c>
      <c r="J45" s="130">
        <v>4</v>
      </c>
      <c r="K45" s="130">
        <v>4</v>
      </c>
      <c r="L45" s="130">
        <v>6</v>
      </c>
      <c r="M45" s="130">
        <v>6</v>
      </c>
      <c r="N45" s="130">
        <v>6</v>
      </c>
      <c r="O45" s="130">
        <v>6</v>
      </c>
      <c r="P45" s="130">
        <v>8</v>
      </c>
      <c r="Q45" s="130">
        <v>8</v>
      </c>
      <c r="R45" s="130">
        <v>8</v>
      </c>
      <c r="S45" s="130">
        <v>8</v>
      </c>
      <c r="T45" s="192" t="s">
        <v>818</v>
      </c>
    </row>
    <row r="46" spans="1:20">
      <c r="A46" s="47" t="s">
        <v>621</v>
      </c>
      <c r="B46" s="127" t="s">
        <v>19</v>
      </c>
      <c r="C46" s="130">
        <v>2</v>
      </c>
      <c r="D46" s="130">
        <v>2</v>
      </c>
      <c r="E46" s="130">
        <v>2</v>
      </c>
      <c r="F46" s="130">
        <v>2</v>
      </c>
      <c r="G46" s="130">
        <v>2</v>
      </c>
      <c r="H46" s="130">
        <v>2</v>
      </c>
      <c r="I46" s="130">
        <v>2</v>
      </c>
      <c r="J46" s="130">
        <v>2</v>
      </c>
      <c r="K46" s="130">
        <v>2</v>
      </c>
      <c r="L46" s="130">
        <v>3</v>
      </c>
      <c r="M46" s="130">
        <v>3</v>
      </c>
      <c r="N46" s="130">
        <v>3</v>
      </c>
      <c r="O46" s="130">
        <v>3</v>
      </c>
      <c r="P46" s="130">
        <v>4</v>
      </c>
      <c r="Q46" s="130">
        <v>4</v>
      </c>
      <c r="R46" s="130">
        <v>4</v>
      </c>
      <c r="S46" s="130">
        <v>4</v>
      </c>
      <c r="T46" s="192" t="s">
        <v>818</v>
      </c>
    </row>
    <row r="47" spans="1:20">
      <c r="A47" s="47" t="s">
        <v>622</v>
      </c>
      <c r="B47" s="127" t="s">
        <v>19</v>
      </c>
      <c r="C47" s="130">
        <v>4</v>
      </c>
      <c r="D47" s="130">
        <v>5</v>
      </c>
      <c r="E47" s="130">
        <v>5</v>
      </c>
      <c r="F47" s="130">
        <v>5</v>
      </c>
      <c r="G47" s="130">
        <v>5</v>
      </c>
      <c r="H47" s="130">
        <v>6</v>
      </c>
      <c r="I47" s="130">
        <v>6</v>
      </c>
      <c r="J47" s="130">
        <v>6</v>
      </c>
      <c r="K47" s="130">
        <v>6</v>
      </c>
      <c r="L47" s="130">
        <v>7</v>
      </c>
      <c r="M47" s="130">
        <v>7</v>
      </c>
      <c r="N47" s="130">
        <v>7</v>
      </c>
      <c r="O47" s="130">
        <v>7</v>
      </c>
      <c r="P47" s="130">
        <v>8</v>
      </c>
      <c r="Q47" s="130">
        <v>8</v>
      </c>
      <c r="R47" s="130">
        <v>8</v>
      </c>
      <c r="S47" s="130">
        <v>8</v>
      </c>
      <c r="T47" s="192" t="s">
        <v>818</v>
      </c>
    </row>
    <row r="48" spans="1:20">
      <c r="A48" s="47" t="s">
        <v>623</v>
      </c>
      <c r="B48" s="127" t="s">
        <v>19</v>
      </c>
      <c r="C48" s="130">
        <v>2</v>
      </c>
      <c r="D48" s="130">
        <v>2</v>
      </c>
      <c r="E48" s="130">
        <v>2</v>
      </c>
      <c r="F48" s="130">
        <v>2</v>
      </c>
      <c r="G48" s="130">
        <v>2</v>
      </c>
      <c r="H48" s="130">
        <v>2</v>
      </c>
      <c r="I48" s="130">
        <v>2</v>
      </c>
      <c r="J48" s="130">
        <v>2</v>
      </c>
      <c r="K48" s="130">
        <v>2</v>
      </c>
      <c r="L48" s="130">
        <v>3</v>
      </c>
      <c r="M48" s="130">
        <v>3</v>
      </c>
      <c r="N48" s="130">
        <v>3</v>
      </c>
      <c r="O48" s="130">
        <v>3</v>
      </c>
      <c r="P48" s="130">
        <v>4</v>
      </c>
      <c r="Q48" s="130">
        <v>4</v>
      </c>
      <c r="R48" s="130">
        <v>4</v>
      </c>
      <c r="S48" s="130">
        <v>4</v>
      </c>
      <c r="T48" s="192" t="s">
        <v>818</v>
      </c>
    </row>
    <row r="49" spans="1:20">
      <c r="A49" s="47" t="s">
        <v>624</v>
      </c>
      <c r="B49" s="127" t="s">
        <v>19</v>
      </c>
      <c r="C49" s="130">
        <v>2</v>
      </c>
      <c r="D49" s="130">
        <v>3</v>
      </c>
      <c r="E49" s="130">
        <v>3</v>
      </c>
      <c r="F49" s="130">
        <v>3</v>
      </c>
      <c r="G49" s="130">
        <v>3</v>
      </c>
      <c r="H49" s="130">
        <v>4</v>
      </c>
      <c r="I49" s="130">
        <v>4</v>
      </c>
      <c r="J49" s="130">
        <v>4</v>
      </c>
      <c r="K49" s="130">
        <v>4</v>
      </c>
      <c r="L49" s="130">
        <v>6</v>
      </c>
      <c r="M49" s="130">
        <v>6</v>
      </c>
      <c r="N49" s="130">
        <v>6</v>
      </c>
      <c r="O49" s="130">
        <v>6</v>
      </c>
      <c r="P49" s="130">
        <v>8</v>
      </c>
      <c r="Q49" s="130">
        <v>8</v>
      </c>
      <c r="R49" s="130">
        <v>8</v>
      </c>
      <c r="S49" s="130">
        <v>8</v>
      </c>
      <c r="T49" s="192" t="s">
        <v>818</v>
      </c>
    </row>
    <row r="52" spans="1:20">
      <c r="A52" s="45" t="s">
        <v>627</v>
      </c>
      <c r="B52" s="45"/>
      <c r="C52" s="192"/>
      <c r="D52" s="192"/>
      <c r="E52" s="192"/>
      <c r="F52" s="192"/>
      <c r="G52" s="192"/>
      <c r="H52" s="192"/>
      <c r="I52" s="192"/>
      <c r="J52" s="192"/>
      <c r="K52" s="192"/>
      <c r="L52" s="192"/>
      <c r="M52" s="192"/>
      <c r="N52" s="192"/>
      <c r="O52" s="192"/>
      <c r="P52" s="192"/>
      <c r="Q52" s="192"/>
      <c r="R52" s="192"/>
      <c r="S52" s="192"/>
      <c r="T52" s="192"/>
    </row>
    <row r="53" spans="1:20">
      <c r="A53" s="212" t="s">
        <v>628</v>
      </c>
      <c r="B53" s="197"/>
      <c r="C53" s="197"/>
      <c r="D53" s="197"/>
      <c r="E53" s="197"/>
      <c r="F53" s="197"/>
      <c r="G53" s="197"/>
      <c r="H53" s="197"/>
      <c r="I53" s="197"/>
      <c r="J53" s="197"/>
      <c r="K53" s="197"/>
      <c r="L53" s="197"/>
      <c r="M53" s="197"/>
      <c r="N53" s="197"/>
      <c r="O53" s="197"/>
      <c r="P53" s="197"/>
      <c r="Q53" s="197"/>
      <c r="R53" s="197"/>
      <c r="S53" s="197"/>
      <c r="T53" s="197"/>
    </row>
    <row r="54" spans="1:20">
      <c r="A54" s="125" t="s">
        <v>108</v>
      </c>
      <c r="B54" s="33" t="s">
        <v>12</v>
      </c>
      <c r="C54" s="33" t="s">
        <v>13</v>
      </c>
      <c r="D54" s="33" t="s">
        <v>13</v>
      </c>
      <c r="E54" s="33" t="s">
        <v>14</v>
      </c>
      <c r="F54" s="33" t="s">
        <v>15</v>
      </c>
      <c r="G54" s="33" t="s">
        <v>16</v>
      </c>
      <c r="H54" s="33" t="s">
        <v>13</v>
      </c>
      <c r="I54" s="33" t="s">
        <v>14</v>
      </c>
      <c r="J54" s="33" t="s">
        <v>15</v>
      </c>
      <c r="K54" s="33" t="s">
        <v>16</v>
      </c>
      <c r="L54" s="33" t="s">
        <v>13</v>
      </c>
      <c r="M54" s="33" t="s">
        <v>14</v>
      </c>
      <c r="N54" s="33" t="s">
        <v>15</v>
      </c>
      <c r="O54" s="33" t="s">
        <v>16</v>
      </c>
      <c r="P54" s="33" t="s">
        <v>13</v>
      </c>
      <c r="Q54" s="33" t="s">
        <v>14</v>
      </c>
      <c r="R54" s="33" t="s">
        <v>15</v>
      </c>
      <c r="S54" s="33" t="s">
        <v>16</v>
      </c>
      <c r="T54" s="192"/>
    </row>
    <row r="55" spans="1:20">
      <c r="A55" s="126" t="s">
        <v>285</v>
      </c>
      <c r="B55" s="32">
        <v>2023</v>
      </c>
      <c r="C55" s="32">
        <v>2025</v>
      </c>
      <c r="D55" s="32">
        <v>2030</v>
      </c>
      <c r="E55" s="32">
        <v>2030</v>
      </c>
      <c r="F55" s="32">
        <v>2030</v>
      </c>
      <c r="G55" s="32">
        <v>2030</v>
      </c>
      <c r="H55" s="32">
        <v>2035</v>
      </c>
      <c r="I55" s="32">
        <v>2035</v>
      </c>
      <c r="J55" s="32">
        <v>2035</v>
      </c>
      <c r="K55" s="32">
        <v>2035</v>
      </c>
      <c r="L55" s="32">
        <v>2040</v>
      </c>
      <c r="M55" s="32">
        <v>2040</v>
      </c>
      <c r="N55" s="32">
        <v>2040</v>
      </c>
      <c r="O55" s="32">
        <v>2040</v>
      </c>
      <c r="P55" s="32">
        <v>2050</v>
      </c>
      <c r="Q55" s="32">
        <v>2050</v>
      </c>
      <c r="R55" s="32">
        <v>2050</v>
      </c>
      <c r="S55" s="32">
        <v>2050</v>
      </c>
      <c r="T55" s="49" t="s">
        <v>17</v>
      </c>
    </row>
    <row r="56" spans="1:20">
      <c r="A56" s="47" t="s">
        <v>151</v>
      </c>
      <c r="B56" s="127" t="s">
        <v>19</v>
      </c>
      <c r="C56" s="127">
        <v>0</v>
      </c>
      <c r="D56" s="127">
        <v>0.32</v>
      </c>
      <c r="E56" s="127">
        <v>0.96</v>
      </c>
      <c r="F56" s="127">
        <v>0.32</v>
      </c>
      <c r="G56" s="127">
        <v>0.32</v>
      </c>
      <c r="H56" s="127">
        <v>1.28</v>
      </c>
      <c r="I56" s="127">
        <v>1.92</v>
      </c>
      <c r="J56" s="127">
        <v>0.96</v>
      </c>
      <c r="K56" s="127">
        <v>0.64</v>
      </c>
      <c r="L56" s="127">
        <v>2.56</v>
      </c>
      <c r="M56" s="127">
        <v>3.84</v>
      </c>
      <c r="N56" s="127">
        <v>1.92</v>
      </c>
      <c r="O56" s="127">
        <v>1.28</v>
      </c>
      <c r="P56" s="127">
        <v>3.2</v>
      </c>
      <c r="Q56" s="127">
        <v>6.4</v>
      </c>
      <c r="R56" s="127">
        <v>2.56</v>
      </c>
      <c r="S56" s="127">
        <v>1.28</v>
      </c>
      <c r="T56" s="192" t="s">
        <v>100</v>
      </c>
    </row>
    <row r="57" spans="1:20">
      <c r="A57" s="47" t="s">
        <v>152</v>
      </c>
      <c r="B57" s="127" t="s">
        <v>19</v>
      </c>
      <c r="C57" s="127">
        <v>0</v>
      </c>
      <c r="D57" s="127">
        <v>0</v>
      </c>
      <c r="E57" s="127">
        <v>0.50000000000000011</v>
      </c>
      <c r="F57" s="127">
        <v>0</v>
      </c>
      <c r="G57" s="127">
        <v>0</v>
      </c>
      <c r="H57" s="127">
        <v>1.5</v>
      </c>
      <c r="I57" s="127">
        <v>2.5</v>
      </c>
      <c r="J57" s="127">
        <v>1</v>
      </c>
      <c r="K57" s="127">
        <v>0.50000000000000011</v>
      </c>
      <c r="L57" s="127">
        <v>3</v>
      </c>
      <c r="M57" s="127">
        <v>4</v>
      </c>
      <c r="N57" s="127">
        <v>2.5</v>
      </c>
      <c r="O57" s="127">
        <v>2</v>
      </c>
      <c r="P57" s="127">
        <v>6</v>
      </c>
      <c r="Q57" s="127">
        <v>7.0000000000000009</v>
      </c>
      <c r="R57" s="127">
        <v>5.5</v>
      </c>
      <c r="S57" s="127">
        <v>5</v>
      </c>
      <c r="T57" s="192" t="s">
        <v>100</v>
      </c>
    </row>
    <row r="59" spans="1:20">
      <c r="A59" s="213"/>
      <c r="B59" s="213"/>
      <c r="C59" s="192"/>
      <c r="D59" s="192"/>
      <c r="E59" s="192"/>
      <c r="F59" s="192"/>
      <c r="G59" s="192"/>
      <c r="H59" s="192"/>
      <c r="I59" s="192"/>
      <c r="J59" s="192"/>
      <c r="K59" s="192"/>
      <c r="L59" s="192"/>
      <c r="M59" s="192"/>
      <c r="N59" s="192"/>
      <c r="O59" s="192"/>
      <c r="P59" s="192"/>
      <c r="Q59" s="192"/>
      <c r="R59" s="192"/>
      <c r="S59" s="192"/>
      <c r="T59" s="192"/>
    </row>
    <row r="60" spans="1:20">
      <c r="A60" s="45" t="s">
        <v>629</v>
      </c>
      <c r="B60" s="45"/>
      <c r="C60" s="192"/>
      <c r="D60" s="192"/>
      <c r="E60" s="192"/>
      <c r="F60" s="192"/>
      <c r="G60" s="192"/>
      <c r="H60" s="192"/>
      <c r="I60" s="192"/>
      <c r="J60" s="192"/>
      <c r="K60" s="192"/>
      <c r="L60" s="192"/>
      <c r="M60" s="192"/>
      <c r="N60" s="192"/>
      <c r="O60" s="192"/>
      <c r="P60" s="192"/>
      <c r="Q60" s="192"/>
      <c r="R60" s="192"/>
      <c r="S60" s="192"/>
      <c r="T60" s="192"/>
    </row>
    <row r="61" spans="1:20">
      <c r="A61" s="212" t="s">
        <v>630</v>
      </c>
      <c r="B61" s="197"/>
      <c r="C61" s="197"/>
      <c r="D61" s="197"/>
      <c r="E61" s="197"/>
      <c r="F61" s="197"/>
      <c r="G61" s="197"/>
      <c r="H61" s="197"/>
      <c r="I61" s="197"/>
      <c r="J61" s="197"/>
      <c r="K61" s="197"/>
      <c r="L61" s="197"/>
      <c r="M61" s="197"/>
      <c r="N61" s="197"/>
      <c r="O61" s="197"/>
      <c r="P61" s="197"/>
      <c r="Q61" s="197"/>
      <c r="R61" s="197"/>
      <c r="S61" s="197"/>
      <c r="T61" s="197"/>
    </row>
    <row r="62" spans="1:20">
      <c r="A62" s="125" t="s">
        <v>108</v>
      </c>
      <c r="B62" s="33" t="s">
        <v>12</v>
      </c>
      <c r="C62" s="33" t="s">
        <v>13</v>
      </c>
      <c r="D62" s="33" t="s">
        <v>13</v>
      </c>
      <c r="E62" s="33" t="s">
        <v>14</v>
      </c>
      <c r="F62" s="33" t="s">
        <v>15</v>
      </c>
      <c r="G62" s="33" t="s">
        <v>16</v>
      </c>
      <c r="H62" s="33" t="s">
        <v>13</v>
      </c>
      <c r="I62" s="33" t="s">
        <v>14</v>
      </c>
      <c r="J62" s="33" t="s">
        <v>15</v>
      </c>
      <c r="K62" s="33" t="s">
        <v>16</v>
      </c>
      <c r="L62" s="33" t="s">
        <v>13</v>
      </c>
      <c r="M62" s="33" t="s">
        <v>14</v>
      </c>
      <c r="N62" s="33" t="s">
        <v>15</v>
      </c>
      <c r="O62" s="33" t="s">
        <v>16</v>
      </c>
      <c r="P62" s="33" t="s">
        <v>13</v>
      </c>
      <c r="Q62" s="33" t="s">
        <v>14</v>
      </c>
      <c r="R62" s="33" t="s">
        <v>15</v>
      </c>
      <c r="S62" s="33" t="s">
        <v>16</v>
      </c>
      <c r="T62" s="192"/>
    </row>
    <row r="63" spans="1:20">
      <c r="A63" s="126" t="s">
        <v>285</v>
      </c>
      <c r="B63" s="32">
        <v>2023</v>
      </c>
      <c r="C63" s="32">
        <v>2025</v>
      </c>
      <c r="D63" s="32">
        <v>2030</v>
      </c>
      <c r="E63" s="32">
        <v>2030</v>
      </c>
      <c r="F63" s="32">
        <v>2030</v>
      </c>
      <c r="G63" s="32">
        <v>2030</v>
      </c>
      <c r="H63" s="32">
        <v>2035</v>
      </c>
      <c r="I63" s="32">
        <v>2035</v>
      </c>
      <c r="J63" s="32">
        <v>2035</v>
      </c>
      <c r="K63" s="32">
        <v>2035</v>
      </c>
      <c r="L63" s="32">
        <v>2040</v>
      </c>
      <c r="M63" s="32">
        <v>2040</v>
      </c>
      <c r="N63" s="32">
        <v>2040</v>
      </c>
      <c r="O63" s="32">
        <v>2040</v>
      </c>
      <c r="P63" s="32">
        <v>2050</v>
      </c>
      <c r="Q63" s="32">
        <v>2050</v>
      </c>
      <c r="R63" s="32">
        <v>2050</v>
      </c>
      <c r="S63" s="32">
        <v>2050</v>
      </c>
      <c r="T63" s="49" t="s">
        <v>17</v>
      </c>
    </row>
    <row r="64" spans="1:20">
      <c r="A64" s="47" t="s">
        <v>631</v>
      </c>
      <c r="B64" s="127" t="s">
        <v>19</v>
      </c>
      <c r="C64" s="127">
        <v>6</v>
      </c>
      <c r="D64" s="127">
        <v>12</v>
      </c>
      <c r="E64" s="127">
        <v>12</v>
      </c>
      <c r="F64" s="127">
        <v>12</v>
      </c>
      <c r="G64" s="127">
        <v>12</v>
      </c>
      <c r="H64" s="127">
        <v>14</v>
      </c>
      <c r="I64" s="127">
        <v>14</v>
      </c>
      <c r="J64" s="127">
        <v>14</v>
      </c>
      <c r="K64" s="127">
        <v>14</v>
      </c>
      <c r="L64" s="127">
        <v>16</v>
      </c>
      <c r="M64" s="127">
        <v>16</v>
      </c>
      <c r="N64" s="127">
        <v>16</v>
      </c>
      <c r="O64" s="127">
        <v>16</v>
      </c>
      <c r="P64" s="127">
        <v>18</v>
      </c>
      <c r="Q64" s="127">
        <v>18</v>
      </c>
      <c r="R64" s="127">
        <v>18</v>
      </c>
      <c r="S64" s="127">
        <v>18</v>
      </c>
      <c r="T64" s="192" t="s">
        <v>818</v>
      </c>
    </row>
    <row r="65" spans="1:20">
      <c r="A65" s="47" t="s">
        <v>151</v>
      </c>
      <c r="B65" s="127" t="s">
        <v>19</v>
      </c>
      <c r="C65" s="127">
        <v>84</v>
      </c>
      <c r="D65" s="127">
        <v>84</v>
      </c>
      <c r="E65" s="127">
        <v>84</v>
      </c>
      <c r="F65" s="127">
        <v>84</v>
      </c>
      <c r="G65" s="127">
        <v>84</v>
      </c>
      <c r="H65" s="127">
        <v>90</v>
      </c>
      <c r="I65" s="127">
        <v>90</v>
      </c>
      <c r="J65" s="127">
        <v>90</v>
      </c>
      <c r="K65" s="127">
        <v>90</v>
      </c>
      <c r="L65" s="127">
        <v>96</v>
      </c>
      <c r="M65" s="127">
        <v>96</v>
      </c>
      <c r="N65" s="127">
        <v>96</v>
      </c>
      <c r="O65" s="127">
        <v>96</v>
      </c>
      <c r="P65" s="127">
        <v>100</v>
      </c>
      <c r="Q65" s="127">
        <v>100</v>
      </c>
      <c r="R65" s="127">
        <v>100</v>
      </c>
      <c r="S65" s="127">
        <v>100</v>
      </c>
      <c r="T65" s="192" t="s">
        <v>818</v>
      </c>
    </row>
    <row r="66" spans="1:20">
      <c r="A66" s="192"/>
      <c r="B66" s="128"/>
      <c r="C66" s="128"/>
      <c r="D66" s="128"/>
      <c r="E66" s="128"/>
      <c r="F66" s="128"/>
      <c r="G66" s="128"/>
      <c r="H66" s="128"/>
      <c r="I66" s="128"/>
      <c r="J66" s="128"/>
      <c r="K66" s="128"/>
      <c r="L66" s="128"/>
      <c r="M66" s="128"/>
      <c r="N66" s="128"/>
      <c r="O66" s="128"/>
      <c r="P66" s="128"/>
      <c r="Q66" s="128"/>
      <c r="R66" s="128"/>
      <c r="S66" s="128"/>
      <c r="T66" s="192"/>
    </row>
    <row r="68" spans="1:20">
      <c r="A68" s="45" t="s">
        <v>632</v>
      </c>
      <c r="B68" s="45"/>
      <c r="C68" s="192"/>
      <c r="D68" s="192"/>
      <c r="E68" s="192"/>
      <c r="F68" s="192"/>
      <c r="G68" s="192"/>
      <c r="H68" s="192"/>
      <c r="I68" s="192"/>
      <c r="J68" s="192"/>
      <c r="K68" s="192"/>
      <c r="L68" s="192"/>
      <c r="M68" s="192"/>
      <c r="N68" s="192"/>
      <c r="O68" s="192"/>
      <c r="P68" s="192"/>
      <c r="Q68" s="192"/>
      <c r="R68" s="192"/>
      <c r="S68" s="192"/>
      <c r="T68" s="192"/>
    </row>
    <row r="69" spans="1:20">
      <c r="A69" s="212" t="s">
        <v>633</v>
      </c>
      <c r="B69" s="197"/>
      <c r="C69" s="197"/>
      <c r="D69" s="197"/>
      <c r="E69" s="197"/>
      <c r="F69" s="197"/>
      <c r="G69" s="197"/>
      <c r="H69" s="197"/>
      <c r="I69" s="197"/>
      <c r="J69" s="197"/>
      <c r="K69" s="197"/>
      <c r="L69" s="197"/>
      <c r="M69" s="197"/>
      <c r="N69" s="197"/>
      <c r="O69" s="197"/>
      <c r="P69" s="197"/>
      <c r="Q69" s="197"/>
      <c r="R69" s="197"/>
      <c r="S69" s="197"/>
      <c r="T69" s="197"/>
    </row>
    <row r="70" spans="1:20">
      <c r="A70" s="125" t="s">
        <v>108</v>
      </c>
      <c r="B70" s="33" t="s">
        <v>12</v>
      </c>
      <c r="C70" s="33" t="s">
        <v>13</v>
      </c>
      <c r="D70" s="33" t="s">
        <v>13</v>
      </c>
      <c r="E70" s="33" t="s">
        <v>14</v>
      </c>
      <c r="F70" s="33" t="s">
        <v>15</v>
      </c>
      <c r="G70" s="33" t="s">
        <v>16</v>
      </c>
      <c r="H70" s="33" t="s">
        <v>13</v>
      </c>
      <c r="I70" s="33" t="s">
        <v>14</v>
      </c>
      <c r="J70" s="33" t="s">
        <v>15</v>
      </c>
      <c r="K70" s="33" t="s">
        <v>16</v>
      </c>
      <c r="L70" s="33" t="s">
        <v>13</v>
      </c>
      <c r="M70" s="33" t="s">
        <v>14</v>
      </c>
      <c r="N70" s="33" t="s">
        <v>15</v>
      </c>
      <c r="O70" s="33" t="s">
        <v>16</v>
      </c>
      <c r="P70" s="33" t="s">
        <v>13</v>
      </c>
      <c r="Q70" s="33" t="s">
        <v>14</v>
      </c>
      <c r="R70" s="33" t="s">
        <v>15</v>
      </c>
      <c r="S70" s="33" t="s">
        <v>16</v>
      </c>
      <c r="T70" s="192"/>
    </row>
    <row r="71" spans="1:20">
      <c r="A71" s="126" t="s">
        <v>285</v>
      </c>
      <c r="B71" s="32">
        <v>2023</v>
      </c>
      <c r="C71" s="32">
        <v>2025</v>
      </c>
      <c r="D71" s="32">
        <v>2030</v>
      </c>
      <c r="E71" s="32">
        <v>2030</v>
      </c>
      <c r="F71" s="32">
        <v>2030</v>
      </c>
      <c r="G71" s="32">
        <v>2030</v>
      </c>
      <c r="H71" s="32">
        <v>2035</v>
      </c>
      <c r="I71" s="32">
        <v>2035</v>
      </c>
      <c r="J71" s="32">
        <v>2035</v>
      </c>
      <c r="K71" s="32">
        <v>2035</v>
      </c>
      <c r="L71" s="32">
        <v>2040</v>
      </c>
      <c r="M71" s="32">
        <v>2040</v>
      </c>
      <c r="N71" s="32">
        <v>2040</v>
      </c>
      <c r="O71" s="32">
        <v>2040</v>
      </c>
      <c r="P71" s="32">
        <v>2050</v>
      </c>
      <c r="Q71" s="32">
        <v>2050</v>
      </c>
      <c r="R71" s="32">
        <v>2050</v>
      </c>
      <c r="S71" s="32">
        <v>2050</v>
      </c>
      <c r="T71" s="49" t="s">
        <v>17</v>
      </c>
    </row>
    <row r="72" spans="1:20">
      <c r="A72" s="47" t="s">
        <v>634</v>
      </c>
      <c r="B72" s="127" t="s">
        <v>19</v>
      </c>
      <c r="C72" s="127">
        <v>0</v>
      </c>
      <c r="D72" s="127">
        <v>4.7996691684438275</v>
      </c>
      <c r="E72" s="127">
        <v>9.2723504485543948</v>
      </c>
      <c r="F72" s="127">
        <v>6.7570192184651301</v>
      </c>
      <c r="G72" s="127">
        <v>3.9364629708334666</v>
      </c>
      <c r="H72" s="127">
        <v>17.717801990518449</v>
      </c>
      <c r="I72" s="127">
        <v>31.79090293862858</v>
      </c>
      <c r="J72" s="127">
        <v>20.742929231245164</v>
      </c>
      <c r="K72" s="127">
        <v>14.424516320509737</v>
      </c>
      <c r="L72" s="127">
        <v>41.797343458373994</v>
      </c>
      <c r="M72" s="127">
        <v>36.621812476286308</v>
      </c>
      <c r="N72" s="127">
        <v>29.515309891206027</v>
      </c>
      <c r="O72" s="127">
        <v>20.194481230456098</v>
      </c>
      <c r="P72" s="127">
        <v>50.97237186635472</v>
      </c>
      <c r="Q72" s="127">
        <v>40.042087780176558</v>
      </c>
      <c r="R72" s="127">
        <v>31.646453903818692</v>
      </c>
      <c r="S72" s="127">
        <v>26.649582554539421</v>
      </c>
      <c r="T72" s="192" t="s">
        <v>100</v>
      </c>
    </row>
    <row r="73" spans="1:20">
      <c r="A73" s="47" t="s">
        <v>635</v>
      </c>
      <c r="B73" s="127" t="s">
        <v>19</v>
      </c>
      <c r="C73" s="127">
        <v>0</v>
      </c>
      <c r="D73" s="127">
        <v>0</v>
      </c>
      <c r="E73" s="127">
        <v>0</v>
      </c>
      <c r="F73" s="127">
        <v>0</v>
      </c>
      <c r="G73" s="127">
        <v>0</v>
      </c>
      <c r="H73" s="127">
        <v>4.038948282276408</v>
      </c>
      <c r="I73" s="127">
        <v>7.890206845599705</v>
      </c>
      <c r="J73" s="127">
        <v>6.3995536350884139</v>
      </c>
      <c r="K73" s="127">
        <v>2.199015267234429</v>
      </c>
      <c r="L73" s="127">
        <v>16.427221599578196</v>
      </c>
      <c r="M73" s="127">
        <v>39.670769621851527</v>
      </c>
      <c r="N73" s="127">
        <v>7.4237490334569305</v>
      </c>
      <c r="O73" s="127">
        <v>7.1855944479984526</v>
      </c>
      <c r="P73" s="127">
        <v>67.622391613085</v>
      </c>
      <c r="Q73" s="127">
        <v>85.039377799895234</v>
      </c>
      <c r="R73" s="127">
        <v>40.25671354568486</v>
      </c>
      <c r="S73" s="127">
        <v>10.834522555640703</v>
      </c>
      <c r="T73" s="192" t="s">
        <v>100</v>
      </c>
    </row>
    <row r="76" spans="1:20">
      <c r="A76" s="45" t="s">
        <v>636</v>
      </c>
      <c r="B76" s="45"/>
      <c r="C76" s="192"/>
      <c r="D76" s="192"/>
      <c r="E76" s="192"/>
      <c r="F76" s="192"/>
      <c r="G76" s="192"/>
      <c r="H76" s="192"/>
      <c r="I76" s="192"/>
      <c r="J76" s="192"/>
      <c r="K76" s="192"/>
      <c r="L76" s="192"/>
      <c r="M76" s="192"/>
      <c r="N76" s="192"/>
      <c r="O76" s="192"/>
      <c r="P76" s="192"/>
      <c r="Q76" s="192"/>
      <c r="R76" s="192"/>
      <c r="S76" s="192"/>
      <c r="T76" s="192"/>
    </row>
    <row r="77" spans="1:20">
      <c r="A77" s="212" t="s">
        <v>637</v>
      </c>
      <c r="B77" s="197"/>
      <c r="C77" s="197"/>
      <c r="D77" s="197"/>
      <c r="E77" s="197"/>
      <c r="F77" s="197"/>
      <c r="G77" s="197"/>
      <c r="H77" s="197"/>
      <c r="I77" s="197"/>
      <c r="J77" s="197"/>
      <c r="K77" s="197"/>
      <c r="L77" s="197"/>
      <c r="M77" s="197"/>
      <c r="N77" s="197"/>
      <c r="O77" s="197"/>
      <c r="P77" s="197"/>
      <c r="Q77" s="197"/>
      <c r="R77" s="197"/>
      <c r="S77" s="197"/>
      <c r="T77" s="197"/>
    </row>
    <row r="78" spans="1:20">
      <c r="A78" s="125" t="s">
        <v>108</v>
      </c>
      <c r="B78" s="33" t="s">
        <v>12</v>
      </c>
      <c r="C78" s="33" t="s">
        <v>13</v>
      </c>
      <c r="D78" s="33" t="s">
        <v>13</v>
      </c>
      <c r="E78" s="33" t="s">
        <v>14</v>
      </c>
      <c r="F78" s="33" t="s">
        <v>15</v>
      </c>
      <c r="G78" s="33" t="s">
        <v>16</v>
      </c>
      <c r="H78" s="33" t="s">
        <v>13</v>
      </c>
      <c r="I78" s="33" t="s">
        <v>14</v>
      </c>
      <c r="J78" s="33" t="s">
        <v>15</v>
      </c>
      <c r="K78" s="33" t="s">
        <v>16</v>
      </c>
      <c r="L78" s="33" t="s">
        <v>13</v>
      </c>
      <c r="M78" s="33" t="s">
        <v>14</v>
      </c>
      <c r="N78" s="33" t="s">
        <v>15</v>
      </c>
      <c r="O78" s="33" t="s">
        <v>16</v>
      </c>
      <c r="P78" s="33" t="s">
        <v>13</v>
      </c>
      <c r="Q78" s="33" t="s">
        <v>14</v>
      </c>
      <c r="R78" s="33" t="s">
        <v>15</v>
      </c>
      <c r="S78" s="33" t="s">
        <v>16</v>
      </c>
      <c r="T78" s="192"/>
    </row>
    <row r="79" spans="1:20">
      <c r="A79" s="126" t="s">
        <v>285</v>
      </c>
      <c r="B79" s="32">
        <v>2023</v>
      </c>
      <c r="C79" s="32">
        <v>2025</v>
      </c>
      <c r="D79" s="32">
        <v>2030</v>
      </c>
      <c r="E79" s="32">
        <v>2030</v>
      </c>
      <c r="F79" s="32">
        <v>2030</v>
      </c>
      <c r="G79" s="32">
        <v>2030</v>
      </c>
      <c r="H79" s="32">
        <v>2035</v>
      </c>
      <c r="I79" s="32">
        <v>2035</v>
      </c>
      <c r="J79" s="32">
        <v>2035</v>
      </c>
      <c r="K79" s="32">
        <v>2035</v>
      </c>
      <c r="L79" s="32">
        <v>2040</v>
      </c>
      <c r="M79" s="32">
        <v>2040</v>
      </c>
      <c r="N79" s="32">
        <v>2040</v>
      </c>
      <c r="O79" s="32">
        <v>2040</v>
      </c>
      <c r="P79" s="32">
        <v>2050</v>
      </c>
      <c r="Q79" s="32">
        <v>2050</v>
      </c>
      <c r="R79" s="32">
        <v>2050</v>
      </c>
      <c r="S79" s="32">
        <v>2050</v>
      </c>
      <c r="T79" s="49" t="s">
        <v>17</v>
      </c>
    </row>
    <row r="80" spans="1:20">
      <c r="A80" s="47" t="s">
        <v>638</v>
      </c>
      <c r="B80" s="127" t="s">
        <v>19</v>
      </c>
      <c r="C80" s="127">
        <v>0.25075376884422113</v>
      </c>
      <c r="D80" s="127">
        <v>0.65226130653266345</v>
      </c>
      <c r="E80" s="127">
        <v>0.90301507537688441</v>
      </c>
      <c r="F80" s="127">
        <v>0.4517587939698493</v>
      </c>
      <c r="G80" s="127">
        <v>0.4517587939698493</v>
      </c>
      <c r="H80" s="127">
        <v>0.96645728643216078</v>
      </c>
      <c r="I80" s="127">
        <v>1.4046482412060302</v>
      </c>
      <c r="J80" s="127">
        <v>0.65282663316582923</v>
      </c>
      <c r="K80" s="127">
        <v>0.5144472361809046</v>
      </c>
      <c r="L80" s="127">
        <v>1.1540201005025126</v>
      </c>
      <c r="M80" s="127">
        <v>2.7090452261306526</v>
      </c>
      <c r="N80" s="127">
        <v>0.80288944723618094</v>
      </c>
      <c r="O80" s="127">
        <v>0.57713567839195978</v>
      </c>
      <c r="P80" s="127">
        <v>1.1540201005025126</v>
      </c>
      <c r="Q80" s="127">
        <v>2.9095477386934672</v>
      </c>
      <c r="R80" s="127">
        <v>0.85301507537688437</v>
      </c>
      <c r="S80" s="127">
        <v>0.70251256281407037</v>
      </c>
      <c r="T80" s="192" t="s">
        <v>100</v>
      </c>
    </row>
    <row r="81" spans="1:20">
      <c r="A81" s="47" t="s">
        <v>76</v>
      </c>
      <c r="B81" s="127" t="s">
        <v>19</v>
      </c>
      <c r="C81" s="127">
        <v>6.6956964744180003E-2</v>
      </c>
      <c r="D81" s="127">
        <v>1.4295269975382321</v>
      </c>
      <c r="E81" s="127">
        <v>1.60058634174548</v>
      </c>
      <c r="F81" s="127">
        <v>1.2953328214784832</v>
      </c>
      <c r="G81" s="127">
        <v>1.2713037899282331</v>
      </c>
      <c r="H81" s="127">
        <v>1.6794708597529371</v>
      </c>
      <c r="I81" s="127">
        <v>1.7785999760949931</v>
      </c>
      <c r="J81" s="127">
        <v>1.7338176148541979</v>
      </c>
      <c r="K81" s="127">
        <v>1.3216871796755869</v>
      </c>
      <c r="L81" s="127">
        <v>1.9090459599999998</v>
      </c>
      <c r="M81" s="127">
        <v>2.02574196</v>
      </c>
      <c r="N81" s="127">
        <v>1.9809146</v>
      </c>
      <c r="O81" s="127">
        <v>1.2011639999999999</v>
      </c>
      <c r="P81" s="127">
        <v>2.2240648000000003</v>
      </c>
      <c r="Q81" s="127">
        <v>2.5882368000000002</v>
      </c>
      <c r="R81" s="127">
        <v>2.3209426</v>
      </c>
      <c r="S81" s="127">
        <v>1.303776</v>
      </c>
      <c r="T81" s="192" t="s">
        <v>100</v>
      </c>
    </row>
    <row r="82" spans="1:20">
      <c r="A82" s="47" t="s">
        <v>77</v>
      </c>
      <c r="B82" s="127" t="s">
        <v>19</v>
      </c>
      <c r="C82" s="127">
        <v>0.18510400000000002</v>
      </c>
      <c r="D82" s="127">
        <v>0.18510400000000002</v>
      </c>
      <c r="E82" s="127">
        <v>0.30180000000000001</v>
      </c>
      <c r="F82" s="127">
        <v>0.15090000000000001</v>
      </c>
      <c r="G82" s="127">
        <v>0.15090000000000001</v>
      </c>
      <c r="H82" s="127">
        <v>0.18510400000000002</v>
      </c>
      <c r="I82" s="127">
        <v>0.35210000000000002</v>
      </c>
      <c r="J82" s="127">
        <v>0.15090000000000001</v>
      </c>
      <c r="K82" s="127">
        <v>0.15090000000000001</v>
      </c>
      <c r="L82" s="127">
        <v>0.18510400000000002</v>
      </c>
      <c r="M82" s="127">
        <v>0.40239999999999998</v>
      </c>
      <c r="N82" s="127">
        <v>0.10059999999999999</v>
      </c>
      <c r="O82" s="127">
        <v>0.15090000000000001</v>
      </c>
      <c r="P82" s="127">
        <v>0.18510400000000002</v>
      </c>
      <c r="Q82" s="127">
        <v>0.40239999999999998</v>
      </c>
      <c r="R82" s="127">
        <v>0.10059999999999999</v>
      </c>
      <c r="S82" s="127">
        <v>0.15090000000000001</v>
      </c>
      <c r="T82" s="192" t="s">
        <v>100</v>
      </c>
    </row>
    <row r="83" spans="1:20">
      <c r="A83" s="192"/>
      <c r="B83" s="128"/>
      <c r="C83" s="128"/>
      <c r="D83" s="128"/>
      <c r="E83" s="128"/>
      <c r="F83" s="128"/>
      <c r="G83" s="128"/>
      <c r="H83" s="128"/>
      <c r="I83" s="128"/>
      <c r="J83" s="128"/>
      <c r="K83" s="128"/>
      <c r="L83" s="128"/>
      <c r="M83" s="128"/>
      <c r="N83" s="128"/>
      <c r="O83" s="128"/>
      <c r="P83" s="128"/>
      <c r="Q83" s="128"/>
      <c r="R83" s="128"/>
      <c r="S83" s="128"/>
      <c r="T83" s="192"/>
    </row>
    <row r="85" spans="1:20">
      <c r="A85" s="45" t="s">
        <v>639</v>
      </c>
      <c r="B85" s="45"/>
      <c r="C85" s="192"/>
      <c r="D85" s="192"/>
      <c r="E85" s="192"/>
      <c r="F85" s="192"/>
      <c r="G85" s="192"/>
      <c r="H85" s="192"/>
      <c r="I85" s="192"/>
      <c r="J85" s="192"/>
      <c r="K85" s="192"/>
      <c r="L85" s="192"/>
      <c r="M85" s="192"/>
      <c r="N85" s="192"/>
      <c r="O85" s="192"/>
      <c r="P85" s="192"/>
      <c r="Q85" s="192"/>
      <c r="R85" s="192"/>
      <c r="S85" s="192"/>
      <c r="T85" s="192"/>
    </row>
    <row r="86" spans="1:20">
      <c r="A86" s="212" t="s">
        <v>640</v>
      </c>
      <c r="B86" s="197"/>
      <c r="C86" s="197"/>
      <c r="D86" s="197"/>
      <c r="E86" s="197"/>
      <c r="F86" s="197"/>
      <c r="G86" s="197"/>
      <c r="H86" s="197"/>
      <c r="I86" s="197"/>
      <c r="J86" s="197"/>
      <c r="K86" s="197"/>
      <c r="L86" s="197"/>
      <c r="M86" s="197"/>
      <c r="N86" s="197"/>
      <c r="O86" s="197"/>
      <c r="P86" s="197"/>
      <c r="Q86" s="197"/>
      <c r="R86" s="197"/>
      <c r="S86" s="197"/>
      <c r="T86" s="197"/>
    </row>
    <row r="87" spans="1:20">
      <c r="A87" s="125" t="s">
        <v>108</v>
      </c>
      <c r="B87" s="33" t="s">
        <v>12</v>
      </c>
      <c r="C87" s="33" t="s">
        <v>13</v>
      </c>
      <c r="D87" s="33" t="s">
        <v>13</v>
      </c>
      <c r="E87" s="33" t="s">
        <v>14</v>
      </c>
      <c r="F87" s="33" t="s">
        <v>15</v>
      </c>
      <c r="G87" s="33" t="s">
        <v>16</v>
      </c>
      <c r="H87" s="33" t="s">
        <v>13</v>
      </c>
      <c r="I87" s="33" t="s">
        <v>14</v>
      </c>
      <c r="J87" s="33" t="s">
        <v>15</v>
      </c>
      <c r="K87" s="33" t="s">
        <v>16</v>
      </c>
      <c r="L87" s="33" t="s">
        <v>13</v>
      </c>
      <c r="M87" s="33" t="s">
        <v>14</v>
      </c>
      <c r="N87" s="33" t="s">
        <v>15</v>
      </c>
      <c r="O87" s="33" t="s">
        <v>16</v>
      </c>
      <c r="P87" s="33" t="s">
        <v>13</v>
      </c>
      <c r="Q87" s="33" t="s">
        <v>14</v>
      </c>
      <c r="R87" s="33" t="s">
        <v>15</v>
      </c>
      <c r="S87" s="33" t="s">
        <v>16</v>
      </c>
      <c r="T87" s="192"/>
    </row>
    <row r="88" spans="1:20">
      <c r="A88" s="126" t="s">
        <v>285</v>
      </c>
      <c r="B88" s="32">
        <v>2023</v>
      </c>
      <c r="C88" s="32">
        <v>2025</v>
      </c>
      <c r="D88" s="32">
        <v>2030</v>
      </c>
      <c r="E88" s="32">
        <v>2030</v>
      </c>
      <c r="F88" s="32">
        <v>2030</v>
      </c>
      <c r="G88" s="32">
        <v>2030</v>
      </c>
      <c r="H88" s="32">
        <v>2035</v>
      </c>
      <c r="I88" s="32">
        <v>2035</v>
      </c>
      <c r="J88" s="32">
        <v>2035</v>
      </c>
      <c r="K88" s="32">
        <v>2035</v>
      </c>
      <c r="L88" s="32">
        <v>2040</v>
      </c>
      <c r="M88" s="32">
        <v>2040</v>
      </c>
      <c r="N88" s="32">
        <v>2040</v>
      </c>
      <c r="O88" s="32">
        <v>2040</v>
      </c>
      <c r="P88" s="32">
        <v>2050</v>
      </c>
      <c r="Q88" s="32">
        <v>2050</v>
      </c>
      <c r="R88" s="32">
        <v>2050</v>
      </c>
      <c r="S88" s="32">
        <v>2050</v>
      </c>
      <c r="T88" s="49" t="s">
        <v>17</v>
      </c>
    </row>
    <row r="89" spans="1:20">
      <c r="A89" s="47" t="s">
        <v>641</v>
      </c>
      <c r="B89" s="127" t="s">
        <v>19</v>
      </c>
      <c r="C89" s="127">
        <v>0.16567420829535845</v>
      </c>
      <c r="D89" s="127">
        <v>0.18385450080855639</v>
      </c>
      <c r="E89" s="127">
        <v>0.20196710396806278</v>
      </c>
      <c r="F89" s="127">
        <v>0.17451816819780092</v>
      </c>
      <c r="G89" s="127">
        <v>0.18412591582533469</v>
      </c>
      <c r="H89" s="127">
        <v>0.27052214801205082</v>
      </c>
      <c r="I89" s="127">
        <v>0.41544001999941743</v>
      </c>
      <c r="J89" s="127">
        <v>0.28469459352932103</v>
      </c>
      <c r="K89" s="127">
        <v>0.30483245535743653</v>
      </c>
      <c r="L89" s="127">
        <v>0.65052527261099058</v>
      </c>
      <c r="M89" s="127">
        <v>0.70198394485908477</v>
      </c>
      <c r="N89" s="127">
        <v>0.32070610612531736</v>
      </c>
      <c r="O89" s="127">
        <v>0.2851258837770258</v>
      </c>
      <c r="P89" s="127">
        <v>1.4340032009142285</v>
      </c>
      <c r="Q89" s="127">
        <v>1.3098658744833556</v>
      </c>
      <c r="R89" s="127">
        <v>0.69519103950289607</v>
      </c>
      <c r="S89" s="127">
        <v>0.4353000901134183</v>
      </c>
      <c r="T89" s="192" t="s">
        <v>100</v>
      </c>
    </row>
    <row r="90" spans="1:20">
      <c r="A90" s="47" t="s">
        <v>642</v>
      </c>
      <c r="B90" s="127" t="s">
        <v>19</v>
      </c>
      <c r="C90" s="127">
        <v>0</v>
      </c>
      <c r="D90" s="127">
        <v>0</v>
      </c>
      <c r="E90" s="127">
        <v>0</v>
      </c>
      <c r="F90" s="127">
        <v>0.10388732480429708</v>
      </c>
      <c r="G90" s="127">
        <v>0.10542432389268341</v>
      </c>
      <c r="H90" s="127">
        <v>9.1935312875357791E-2</v>
      </c>
      <c r="I90" s="127">
        <v>9.2304669261317834E-2</v>
      </c>
      <c r="J90" s="127">
        <v>7.9768359942038097E-2</v>
      </c>
      <c r="K90" s="127">
        <v>9.52962975031999E-2</v>
      </c>
      <c r="L90" s="127">
        <v>0.19195000258920697</v>
      </c>
      <c r="M90" s="127">
        <v>0.19258260135861854</v>
      </c>
      <c r="N90" s="127">
        <v>0.29334625196085939</v>
      </c>
      <c r="O90" s="127">
        <v>0.22351631614858841</v>
      </c>
      <c r="P90" s="127">
        <v>0.44070569161826978</v>
      </c>
      <c r="Q90" s="127">
        <v>0.44314475828028044</v>
      </c>
      <c r="R90" s="127">
        <v>0.38611297848938281</v>
      </c>
      <c r="S90" s="127">
        <v>0.39343693802898283</v>
      </c>
      <c r="T90" s="192" t="s">
        <v>100</v>
      </c>
    </row>
    <row r="91" spans="1:20">
      <c r="A91" s="47" t="s">
        <v>643</v>
      </c>
      <c r="B91" s="127" t="s">
        <v>19</v>
      </c>
      <c r="C91" s="127">
        <v>0.53432579170464145</v>
      </c>
      <c r="D91" s="127">
        <v>0.59296013974521466</v>
      </c>
      <c r="E91" s="127">
        <v>0.63457725697451806</v>
      </c>
      <c r="F91" s="127">
        <v>0.58181446798733283</v>
      </c>
      <c r="G91" s="127">
        <v>0.57819304782339154</v>
      </c>
      <c r="H91" s="127">
        <v>0.82694106062958395</v>
      </c>
      <c r="I91" s="127">
        <v>1.7943455438746432</v>
      </c>
      <c r="J91" s="127">
        <v>0.82495090442402819</v>
      </c>
      <c r="K91" s="127">
        <v>0.90461641130291504</v>
      </c>
      <c r="L91" s="127">
        <v>1.0867321728069308</v>
      </c>
      <c r="M91" s="127">
        <v>3.1904166803560781</v>
      </c>
      <c r="N91" s="127">
        <v>1.1205860350820134</v>
      </c>
      <c r="O91" s="127">
        <v>1.1223181506481554</v>
      </c>
      <c r="P91" s="127">
        <v>1.965681473332308</v>
      </c>
      <c r="Q91" s="127">
        <v>3.4630380218394219</v>
      </c>
      <c r="R91" s="127">
        <v>1.4435562789237866</v>
      </c>
      <c r="S91" s="127">
        <v>1.3429997069459794</v>
      </c>
      <c r="T91" s="192" t="s">
        <v>100</v>
      </c>
    </row>
    <row r="92" spans="1:20">
      <c r="A92" s="47" t="s">
        <v>644</v>
      </c>
      <c r="B92" s="127" t="s">
        <v>19</v>
      </c>
      <c r="C92" s="127">
        <v>5.495222213088944E-2</v>
      </c>
      <c r="D92" s="127">
        <v>0.3276396640256804</v>
      </c>
      <c r="E92" s="127">
        <v>0.37481562830785908</v>
      </c>
      <c r="F92" s="127">
        <v>0.15422911399943029</v>
      </c>
      <c r="G92" s="127">
        <v>0.15422911399943029</v>
      </c>
      <c r="H92" s="127">
        <v>0.73952212141239415</v>
      </c>
      <c r="I92" s="127">
        <v>1.5746922143639308</v>
      </c>
      <c r="J92" s="127">
        <v>0.43806252547737318</v>
      </c>
      <c r="K92" s="127">
        <v>0.43806252547737318</v>
      </c>
      <c r="L92" s="127">
        <v>1.2162067275383643</v>
      </c>
      <c r="M92" s="127">
        <v>3.288838652814742</v>
      </c>
      <c r="N92" s="127">
        <v>0.78151391379543211</v>
      </c>
      <c r="O92" s="127">
        <v>0.78151391379543211</v>
      </c>
      <c r="P92" s="127">
        <v>2.126028895837524</v>
      </c>
      <c r="Q92" s="127">
        <v>4.0457277500892559</v>
      </c>
      <c r="R92" s="127">
        <v>1.4489760458097733</v>
      </c>
      <c r="S92" s="127">
        <v>1.4489760458097733</v>
      </c>
      <c r="T92" s="192" t="s">
        <v>100</v>
      </c>
    </row>
    <row r="93" spans="1:20">
      <c r="A93" s="129"/>
      <c r="B93" s="192"/>
      <c r="C93" s="192"/>
      <c r="D93" s="192"/>
      <c r="E93" s="192"/>
      <c r="F93" s="192"/>
      <c r="G93" s="192"/>
      <c r="H93" s="192"/>
      <c r="I93" s="192"/>
      <c r="J93" s="192"/>
      <c r="K93" s="192"/>
      <c r="L93" s="192"/>
      <c r="M93" s="192"/>
      <c r="N93" s="192"/>
      <c r="O93" s="192"/>
      <c r="P93" s="192"/>
      <c r="Q93" s="192"/>
      <c r="R93" s="192"/>
      <c r="S93" s="192"/>
      <c r="T93" s="192"/>
    </row>
    <row r="95" spans="1:20">
      <c r="A95" s="45" t="s">
        <v>645</v>
      </c>
      <c r="B95" s="45"/>
      <c r="C95" s="192"/>
      <c r="D95" s="192"/>
      <c r="E95" s="192"/>
      <c r="F95" s="192"/>
      <c r="G95" s="192"/>
      <c r="H95" s="192"/>
      <c r="I95" s="192"/>
      <c r="J95" s="192"/>
      <c r="K95" s="192"/>
      <c r="L95" s="192"/>
      <c r="M95" s="192"/>
      <c r="N95" s="192"/>
      <c r="O95" s="192"/>
      <c r="P95" s="192"/>
      <c r="Q95" s="192"/>
      <c r="R95" s="192"/>
      <c r="S95" s="192"/>
      <c r="T95" s="192"/>
    </row>
    <row r="96" spans="1:20">
      <c r="A96" s="212" t="s">
        <v>646</v>
      </c>
      <c r="B96" s="197"/>
      <c r="C96" s="197"/>
      <c r="D96" s="197"/>
      <c r="E96" s="197"/>
      <c r="F96" s="197"/>
      <c r="G96" s="197"/>
      <c r="H96" s="197"/>
      <c r="I96" s="197"/>
      <c r="J96" s="197"/>
      <c r="K96" s="197"/>
      <c r="L96" s="197"/>
      <c r="M96" s="197"/>
      <c r="N96" s="197"/>
      <c r="O96" s="197"/>
      <c r="P96" s="197"/>
      <c r="Q96" s="197"/>
      <c r="R96" s="197"/>
      <c r="S96" s="197"/>
      <c r="T96" s="197"/>
    </row>
    <row r="97" spans="1:20">
      <c r="A97" s="125" t="s">
        <v>108</v>
      </c>
      <c r="B97" s="33" t="s">
        <v>12</v>
      </c>
      <c r="C97" s="33" t="s">
        <v>13</v>
      </c>
      <c r="D97" s="33" t="s">
        <v>13</v>
      </c>
      <c r="E97" s="33" t="s">
        <v>14</v>
      </c>
      <c r="F97" s="33" t="s">
        <v>15</v>
      </c>
      <c r="G97" s="33" t="s">
        <v>16</v>
      </c>
      <c r="H97" s="33" t="s">
        <v>13</v>
      </c>
      <c r="I97" s="33" t="s">
        <v>14</v>
      </c>
      <c r="J97" s="33" t="s">
        <v>15</v>
      </c>
      <c r="K97" s="33" t="s">
        <v>16</v>
      </c>
      <c r="L97" s="33" t="s">
        <v>13</v>
      </c>
      <c r="M97" s="33" t="s">
        <v>14</v>
      </c>
      <c r="N97" s="33" t="s">
        <v>15</v>
      </c>
      <c r="O97" s="33" t="s">
        <v>16</v>
      </c>
      <c r="P97" s="33" t="s">
        <v>13</v>
      </c>
      <c r="Q97" s="33" t="s">
        <v>14</v>
      </c>
      <c r="R97" s="33" t="s">
        <v>15</v>
      </c>
      <c r="S97" s="33" t="s">
        <v>16</v>
      </c>
      <c r="T97" s="192"/>
    </row>
    <row r="98" spans="1:20">
      <c r="A98" s="126" t="s">
        <v>285</v>
      </c>
      <c r="B98" s="32">
        <v>2023</v>
      </c>
      <c r="C98" s="32">
        <v>2025</v>
      </c>
      <c r="D98" s="32">
        <v>2030</v>
      </c>
      <c r="E98" s="32">
        <v>2030</v>
      </c>
      <c r="F98" s="32">
        <v>2030</v>
      </c>
      <c r="G98" s="32">
        <v>2030</v>
      </c>
      <c r="H98" s="32">
        <v>2035</v>
      </c>
      <c r="I98" s="32">
        <v>2035</v>
      </c>
      <c r="J98" s="32">
        <v>2035</v>
      </c>
      <c r="K98" s="32">
        <v>2035</v>
      </c>
      <c r="L98" s="32">
        <v>2040</v>
      </c>
      <c r="M98" s="32">
        <v>2040</v>
      </c>
      <c r="N98" s="32">
        <v>2040</v>
      </c>
      <c r="O98" s="32">
        <v>2040</v>
      </c>
      <c r="P98" s="32">
        <v>2050</v>
      </c>
      <c r="Q98" s="32">
        <v>2050</v>
      </c>
      <c r="R98" s="32">
        <v>2050</v>
      </c>
      <c r="S98" s="32">
        <v>2050</v>
      </c>
      <c r="T98" s="49" t="s">
        <v>17</v>
      </c>
    </row>
    <row r="99" spans="1:20">
      <c r="A99" s="47" t="s">
        <v>647</v>
      </c>
      <c r="B99" s="127" t="s">
        <v>19</v>
      </c>
      <c r="C99" s="127">
        <v>2.4</v>
      </c>
      <c r="D99" s="127">
        <v>2.4</v>
      </c>
      <c r="E99" s="127">
        <v>2.4</v>
      </c>
      <c r="F99" s="127">
        <v>2.4</v>
      </c>
      <c r="G99" s="127">
        <v>2.4</v>
      </c>
      <c r="H99" s="127">
        <v>3.4</v>
      </c>
      <c r="I99" s="127">
        <v>4.4000000000000004</v>
      </c>
      <c r="J99" s="127">
        <v>4.4000000000000004</v>
      </c>
      <c r="K99" s="127">
        <v>3.4</v>
      </c>
      <c r="L99" s="127">
        <v>4.4000000000000004</v>
      </c>
      <c r="M99" s="127">
        <v>4.4000000000000004</v>
      </c>
      <c r="N99" s="127">
        <v>4.4000000000000004</v>
      </c>
      <c r="O99" s="127">
        <v>4.4000000000000004</v>
      </c>
      <c r="P99" s="127">
        <v>4.4000000000000004</v>
      </c>
      <c r="Q99" s="127">
        <v>4.4000000000000004</v>
      </c>
      <c r="R99" s="127">
        <v>4.4000000000000004</v>
      </c>
      <c r="S99" s="127">
        <v>4.4000000000000004</v>
      </c>
      <c r="T99" s="192" t="s">
        <v>100</v>
      </c>
    </row>
    <row r="100" spans="1:20">
      <c r="A100" s="47" t="s">
        <v>648</v>
      </c>
      <c r="B100" s="127" t="s">
        <v>19</v>
      </c>
      <c r="C100" s="127">
        <v>0</v>
      </c>
      <c r="D100" s="127">
        <v>0</v>
      </c>
      <c r="E100" s="127">
        <v>0</v>
      </c>
      <c r="F100" s="127">
        <v>0</v>
      </c>
      <c r="G100" s="127">
        <v>0</v>
      </c>
      <c r="H100" s="127">
        <v>0</v>
      </c>
      <c r="I100" s="127">
        <v>0</v>
      </c>
      <c r="J100" s="127">
        <v>0</v>
      </c>
      <c r="K100" s="127">
        <v>0</v>
      </c>
      <c r="L100" s="127">
        <v>0</v>
      </c>
      <c r="M100" s="127">
        <v>2</v>
      </c>
      <c r="N100" s="127">
        <v>2</v>
      </c>
      <c r="O100" s="127">
        <v>0</v>
      </c>
      <c r="P100" s="127">
        <v>2</v>
      </c>
      <c r="Q100" s="127">
        <v>4</v>
      </c>
      <c r="R100" s="127">
        <v>4</v>
      </c>
      <c r="S100" s="127">
        <v>2</v>
      </c>
      <c r="T100" s="192" t="s">
        <v>100</v>
      </c>
    </row>
    <row r="101" spans="1:20">
      <c r="A101" s="47" t="s">
        <v>649</v>
      </c>
      <c r="B101" s="127" t="s">
        <v>19</v>
      </c>
      <c r="C101" s="127">
        <v>4.4000000000000004</v>
      </c>
      <c r="D101" s="127">
        <v>5</v>
      </c>
      <c r="E101" s="127">
        <v>5</v>
      </c>
      <c r="F101" s="127">
        <v>5</v>
      </c>
      <c r="G101" s="127">
        <v>5</v>
      </c>
      <c r="H101" s="127">
        <v>5</v>
      </c>
      <c r="I101" s="127">
        <v>5</v>
      </c>
      <c r="J101" s="127">
        <v>5</v>
      </c>
      <c r="K101" s="127">
        <v>5</v>
      </c>
      <c r="L101" s="127">
        <v>5</v>
      </c>
      <c r="M101" s="127">
        <v>5</v>
      </c>
      <c r="N101" s="127">
        <v>5</v>
      </c>
      <c r="O101" s="127">
        <v>5</v>
      </c>
      <c r="P101" s="127">
        <v>7</v>
      </c>
      <c r="Q101" s="127">
        <v>7</v>
      </c>
      <c r="R101" s="127">
        <v>7</v>
      </c>
      <c r="S101" s="127">
        <v>7</v>
      </c>
      <c r="T101" s="192" t="s">
        <v>100</v>
      </c>
    </row>
    <row r="102" spans="1:20">
      <c r="A102" s="47" t="s">
        <v>650</v>
      </c>
      <c r="B102" s="127" t="s">
        <v>19</v>
      </c>
      <c r="C102" s="127">
        <v>0</v>
      </c>
      <c r="D102" s="127">
        <v>0</v>
      </c>
      <c r="E102" s="127">
        <v>0</v>
      </c>
      <c r="F102" s="127">
        <v>0</v>
      </c>
      <c r="G102" s="127">
        <v>0</v>
      </c>
      <c r="H102" s="127">
        <v>0</v>
      </c>
      <c r="I102" s="127">
        <v>0</v>
      </c>
      <c r="J102" s="127">
        <v>0</v>
      </c>
      <c r="K102" s="127">
        <v>0</v>
      </c>
      <c r="L102" s="127">
        <v>0</v>
      </c>
      <c r="M102" s="127">
        <v>2</v>
      </c>
      <c r="N102" s="127">
        <v>2</v>
      </c>
      <c r="O102" s="127">
        <v>0</v>
      </c>
      <c r="P102" s="127">
        <v>2</v>
      </c>
      <c r="Q102" s="127">
        <v>4</v>
      </c>
      <c r="R102" s="127">
        <v>4</v>
      </c>
      <c r="S102" s="127">
        <v>2</v>
      </c>
      <c r="T102" s="192" t="s">
        <v>100</v>
      </c>
    </row>
    <row r="103" spans="1:20">
      <c r="A103" s="47" t="s">
        <v>651</v>
      </c>
      <c r="B103" s="127" t="s">
        <v>19</v>
      </c>
      <c r="C103" s="127">
        <v>0.7</v>
      </c>
      <c r="D103" s="127">
        <v>0.7</v>
      </c>
      <c r="E103" s="127">
        <v>0.7</v>
      </c>
      <c r="F103" s="127">
        <v>0.7</v>
      </c>
      <c r="G103" s="127">
        <v>0.7</v>
      </c>
      <c r="H103" s="127">
        <v>0.7</v>
      </c>
      <c r="I103" s="127">
        <v>0.7</v>
      </c>
      <c r="J103" s="127">
        <v>0.7</v>
      </c>
      <c r="K103" s="127">
        <v>0.7</v>
      </c>
      <c r="L103" s="127">
        <v>0.7</v>
      </c>
      <c r="M103" s="127">
        <v>0.7</v>
      </c>
      <c r="N103" s="127">
        <v>0.7</v>
      </c>
      <c r="O103" s="127">
        <v>0.7</v>
      </c>
      <c r="P103" s="127">
        <v>0.7</v>
      </c>
      <c r="Q103" s="127">
        <v>0.7</v>
      </c>
      <c r="R103" s="127">
        <v>0.7</v>
      </c>
      <c r="S103" s="127">
        <v>0.7</v>
      </c>
      <c r="T103" s="192" t="s">
        <v>100</v>
      </c>
    </row>
    <row r="104" spans="1:20">
      <c r="A104" s="47" t="s">
        <v>652</v>
      </c>
      <c r="B104" s="127" t="s">
        <v>19</v>
      </c>
      <c r="C104" s="127">
        <v>0</v>
      </c>
      <c r="D104" s="127">
        <v>0</v>
      </c>
      <c r="E104" s="127">
        <v>0</v>
      </c>
      <c r="F104" s="127">
        <v>0</v>
      </c>
      <c r="G104" s="127">
        <v>0</v>
      </c>
      <c r="H104" s="127">
        <v>0</v>
      </c>
      <c r="I104" s="127">
        <v>0</v>
      </c>
      <c r="J104" s="127">
        <v>0</v>
      </c>
      <c r="K104" s="127">
        <v>0</v>
      </c>
      <c r="L104" s="127">
        <v>0</v>
      </c>
      <c r="M104" s="127">
        <v>0</v>
      </c>
      <c r="N104" s="127">
        <v>0</v>
      </c>
      <c r="O104" s="127">
        <v>0</v>
      </c>
      <c r="P104" s="127">
        <v>0</v>
      </c>
      <c r="Q104" s="127">
        <v>2</v>
      </c>
      <c r="R104" s="127">
        <v>2</v>
      </c>
      <c r="S104" s="127">
        <v>0</v>
      </c>
      <c r="T104" s="192" t="s">
        <v>100</v>
      </c>
    </row>
    <row r="105" spans="1:20">
      <c r="A105" s="47" t="s">
        <v>653</v>
      </c>
      <c r="B105" s="127" t="s">
        <v>19</v>
      </c>
      <c r="C105" s="127">
        <v>0.7</v>
      </c>
      <c r="D105" s="127">
        <v>0.7</v>
      </c>
      <c r="E105" s="127">
        <v>0.7</v>
      </c>
      <c r="F105" s="127">
        <v>0.7</v>
      </c>
      <c r="G105" s="127">
        <v>0.7</v>
      </c>
      <c r="H105" s="127">
        <v>0.7</v>
      </c>
      <c r="I105" s="127">
        <v>0.7</v>
      </c>
      <c r="J105" s="127">
        <v>0.7</v>
      </c>
      <c r="K105" s="127">
        <v>0.7</v>
      </c>
      <c r="L105" s="127">
        <v>0.7</v>
      </c>
      <c r="M105" s="127">
        <v>0.7</v>
      </c>
      <c r="N105" s="127">
        <v>0.7</v>
      </c>
      <c r="O105" s="127">
        <v>0.7</v>
      </c>
      <c r="P105" s="127">
        <v>0.7</v>
      </c>
      <c r="Q105" s="127">
        <v>0.7</v>
      </c>
      <c r="R105" s="127">
        <v>0.7</v>
      </c>
      <c r="S105" s="127">
        <v>0.7</v>
      </c>
      <c r="T105" s="192" t="s">
        <v>100</v>
      </c>
    </row>
    <row r="106" spans="1:20">
      <c r="A106" s="47" t="s">
        <v>654</v>
      </c>
      <c r="B106" s="127" t="s">
        <v>19</v>
      </c>
      <c r="C106" s="127">
        <v>0</v>
      </c>
      <c r="D106" s="127">
        <v>0</v>
      </c>
      <c r="E106" s="127">
        <v>0</v>
      </c>
      <c r="F106" s="127">
        <v>0</v>
      </c>
      <c r="G106" s="127">
        <v>0</v>
      </c>
      <c r="H106" s="127">
        <v>0</v>
      </c>
      <c r="I106" s="127">
        <v>0</v>
      </c>
      <c r="J106" s="127">
        <v>0</v>
      </c>
      <c r="K106" s="127">
        <v>0</v>
      </c>
      <c r="L106" s="127">
        <v>0</v>
      </c>
      <c r="M106" s="127">
        <v>0</v>
      </c>
      <c r="N106" s="127">
        <v>0</v>
      </c>
      <c r="O106" s="127">
        <v>0</v>
      </c>
      <c r="P106" s="127">
        <v>0</v>
      </c>
      <c r="Q106" s="127">
        <v>2</v>
      </c>
      <c r="R106" s="127">
        <v>2</v>
      </c>
      <c r="S106" s="127">
        <v>0</v>
      </c>
      <c r="T106" s="192" t="s">
        <v>100</v>
      </c>
    </row>
    <row r="107" spans="1:20">
      <c r="A107" s="47" t="s">
        <v>655</v>
      </c>
      <c r="B107" s="127" t="s">
        <v>19</v>
      </c>
      <c r="C107" s="127">
        <v>1</v>
      </c>
      <c r="D107" s="127">
        <v>1</v>
      </c>
      <c r="E107" s="127">
        <v>1</v>
      </c>
      <c r="F107" s="127">
        <v>1</v>
      </c>
      <c r="G107" s="127">
        <v>1</v>
      </c>
      <c r="H107" s="127">
        <v>1</v>
      </c>
      <c r="I107" s="127">
        <v>1</v>
      </c>
      <c r="J107" s="127">
        <v>1</v>
      </c>
      <c r="K107" s="127">
        <v>1</v>
      </c>
      <c r="L107" s="127">
        <v>1</v>
      </c>
      <c r="M107" s="127">
        <v>1</v>
      </c>
      <c r="N107" s="127">
        <v>1</v>
      </c>
      <c r="O107" s="127">
        <v>1</v>
      </c>
      <c r="P107" s="127">
        <v>1</v>
      </c>
      <c r="Q107" s="127">
        <v>1</v>
      </c>
      <c r="R107" s="127">
        <v>1</v>
      </c>
      <c r="S107" s="127">
        <v>1</v>
      </c>
      <c r="T107" s="192" t="s">
        <v>100</v>
      </c>
    </row>
    <row r="108" spans="1:20">
      <c r="A108" s="47" t="s">
        <v>656</v>
      </c>
      <c r="B108" s="127" t="s">
        <v>19</v>
      </c>
      <c r="C108" s="127">
        <v>0</v>
      </c>
      <c r="D108" s="127">
        <v>0</v>
      </c>
      <c r="E108" s="127">
        <v>0</v>
      </c>
      <c r="F108" s="127">
        <v>0</v>
      </c>
      <c r="G108" s="127">
        <v>0</v>
      </c>
      <c r="H108" s="127">
        <v>1.8</v>
      </c>
      <c r="I108" s="127">
        <v>1.8</v>
      </c>
      <c r="J108" s="127">
        <v>1.8</v>
      </c>
      <c r="K108" s="127">
        <v>1.8</v>
      </c>
      <c r="L108" s="127">
        <v>1.8</v>
      </c>
      <c r="M108" s="127">
        <v>1.8</v>
      </c>
      <c r="N108" s="127">
        <v>1.8</v>
      </c>
      <c r="O108" s="127">
        <v>1.8</v>
      </c>
      <c r="P108" s="127">
        <v>1.8</v>
      </c>
      <c r="Q108" s="127">
        <v>3.6</v>
      </c>
      <c r="R108" s="127">
        <v>3.6</v>
      </c>
      <c r="S108" s="127">
        <v>1.8</v>
      </c>
      <c r="T108" s="192" t="s">
        <v>100</v>
      </c>
    </row>
    <row r="111" spans="1:20">
      <c r="A111" s="45" t="s">
        <v>657</v>
      </c>
      <c r="B111" s="45"/>
      <c r="C111" s="192"/>
      <c r="D111" s="192"/>
      <c r="E111" s="192"/>
      <c r="F111" s="192"/>
      <c r="G111" s="192"/>
      <c r="H111" s="192"/>
      <c r="I111" s="192"/>
      <c r="J111" s="192"/>
      <c r="K111" s="192"/>
      <c r="L111" s="192"/>
      <c r="M111" s="192"/>
      <c r="N111" s="192"/>
      <c r="O111" s="192"/>
      <c r="P111" s="192"/>
      <c r="Q111" s="192"/>
      <c r="R111" s="192"/>
      <c r="S111" s="192"/>
      <c r="T111" s="192"/>
    </row>
    <row r="112" spans="1:20">
      <c r="A112" s="212" t="s">
        <v>658</v>
      </c>
      <c r="B112" s="197"/>
      <c r="C112" s="197"/>
      <c r="D112" s="197"/>
      <c r="E112" s="197"/>
      <c r="F112" s="197"/>
      <c r="G112" s="197"/>
      <c r="H112" s="197"/>
      <c r="I112" s="197"/>
      <c r="J112" s="197"/>
      <c r="K112" s="197"/>
      <c r="L112" s="197"/>
      <c r="M112" s="197"/>
      <c r="N112" s="197"/>
      <c r="O112" s="197"/>
      <c r="P112" s="197"/>
      <c r="Q112" s="197"/>
      <c r="R112" s="197"/>
      <c r="S112" s="197"/>
      <c r="T112" s="197"/>
    </row>
    <row r="113" spans="1:20">
      <c r="A113" s="125" t="s">
        <v>108</v>
      </c>
      <c r="B113" s="33" t="s">
        <v>12</v>
      </c>
      <c r="C113" s="33" t="s">
        <v>13</v>
      </c>
      <c r="D113" s="33" t="s">
        <v>13</v>
      </c>
      <c r="E113" s="33" t="s">
        <v>14</v>
      </c>
      <c r="F113" s="33" t="s">
        <v>15</v>
      </c>
      <c r="G113" s="33" t="s">
        <v>16</v>
      </c>
      <c r="H113" s="33" t="s">
        <v>13</v>
      </c>
      <c r="I113" s="33" t="s">
        <v>14</v>
      </c>
      <c r="J113" s="33" t="s">
        <v>15</v>
      </c>
      <c r="K113" s="33" t="s">
        <v>16</v>
      </c>
      <c r="L113" s="33" t="s">
        <v>13</v>
      </c>
      <c r="M113" s="33" t="s">
        <v>14</v>
      </c>
      <c r="N113" s="33" t="s">
        <v>15</v>
      </c>
      <c r="O113" s="33" t="s">
        <v>16</v>
      </c>
      <c r="P113" s="33" t="s">
        <v>13</v>
      </c>
      <c r="Q113" s="33" t="s">
        <v>14</v>
      </c>
      <c r="R113" s="33" t="s">
        <v>15</v>
      </c>
      <c r="S113" s="33" t="s">
        <v>16</v>
      </c>
      <c r="T113" s="192"/>
    </row>
    <row r="114" spans="1:20">
      <c r="A114" s="126" t="s">
        <v>285</v>
      </c>
      <c r="B114" s="32">
        <v>2023</v>
      </c>
      <c r="C114" s="32">
        <v>2025</v>
      </c>
      <c r="D114" s="32">
        <v>2030</v>
      </c>
      <c r="E114" s="32">
        <v>2030</v>
      </c>
      <c r="F114" s="32">
        <v>2030</v>
      </c>
      <c r="G114" s="32">
        <v>2030</v>
      </c>
      <c r="H114" s="32">
        <v>2035</v>
      </c>
      <c r="I114" s="32">
        <v>2035</v>
      </c>
      <c r="J114" s="32">
        <v>2035</v>
      </c>
      <c r="K114" s="32">
        <v>2035</v>
      </c>
      <c r="L114" s="32">
        <v>2040</v>
      </c>
      <c r="M114" s="32">
        <v>2040</v>
      </c>
      <c r="N114" s="32">
        <v>2040</v>
      </c>
      <c r="O114" s="32">
        <v>2040</v>
      </c>
      <c r="P114" s="32">
        <v>2050</v>
      </c>
      <c r="Q114" s="32">
        <v>2050</v>
      </c>
      <c r="R114" s="32">
        <v>2050</v>
      </c>
      <c r="S114" s="32">
        <v>2050</v>
      </c>
      <c r="T114" s="49" t="s">
        <v>17</v>
      </c>
    </row>
    <row r="115" spans="1:20">
      <c r="A115" s="47" t="s">
        <v>659</v>
      </c>
      <c r="B115" s="127" t="s">
        <v>19</v>
      </c>
      <c r="C115" s="127" t="s">
        <v>19</v>
      </c>
      <c r="D115" s="127">
        <v>59</v>
      </c>
      <c r="E115" s="127">
        <v>45</v>
      </c>
      <c r="F115" s="127">
        <v>79</v>
      </c>
      <c r="G115" s="127">
        <v>141</v>
      </c>
      <c r="H115" s="127">
        <v>411</v>
      </c>
      <c r="I115" s="127">
        <v>382</v>
      </c>
      <c r="J115" s="127">
        <v>624</v>
      </c>
      <c r="K115" s="127">
        <v>1398</v>
      </c>
      <c r="L115" s="127">
        <v>1907</v>
      </c>
      <c r="M115" s="127">
        <v>1832</v>
      </c>
      <c r="N115" s="127">
        <v>2285</v>
      </c>
      <c r="O115" s="127">
        <v>4485</v>
      </c>
      <c r="P115" s="127">
        <v>2875</v>
      </c>
      <c r="Q115" s="127">
        <v>2697</v>
      </c>
      <c r="R115" s="127">
        <v>4258</v>
      </c>
      <c r="S115" s="127">
        <v>7347</v>
      </c>
      <c r="T115" s="192" t="s">
        <v>660</v>
      </c>
    </row>
    <row r="116" spans="1:20">
      <c r="A116" s="47" t="s">
        <v>661</v>
      </c>
      <c r="B116" s="127" t="s">
        <v>19</v>
      </c>
      <c r="C116" s="127" t="s">
        <v>19</v>
      </c>
      <c r="D116" s="127">
        <v>100</v>
      </c>
      <c r="E116" s="127">
        <v>100</v>
      </c>
      <c r="F116" s="127">
        <v>100</v>
      </c>
      <c r="G116" s="127">
        <v>100</v>
      </c>
      <c r="H116" s="127">
        <v>180</v>
      </c>
      <c r="I116" s="127">
        <v>100</v>
      </c>
      <c r="J116" s="127">
        <v>261</v>
      </c>
      <c r="K116" s="127">
        <v>100</v>
      </c>
      <c r="L116" s="127">
        <v>180</v>
      </c>
      <c r="M116" s="127">
        <v>100</v>
      </c>
      <c r="N116" s="127">
        <v>341</v>
      </c>
      <c r="O116" s="127">
        <v>100</v>
      </c>
      <c r="P116" s="127">
        <v>180</v>
      </c>
      <c r="Q116" s="127">
        <v>100</v>
      </c>
      <c r="R116" s="127">
        <v>421</v>
      </c>
      <c r="S116" s="127">
        <v>100</v>
      </c>
      <c r="T116" s="192" t="s">
        <v>660</v>
      </c>
    </row>
    <row r="119" spans="1:20">
      <c r="A119" s="45" t="s">
        <v>662</v>
      </c>
      <c r="B119" s="45"/>
      <c r="C119" s="192"/>
      <c r="D119" s="192"/>
      <c r="E119" s="192"/>
      <c r="F119" s="192"/>
      <c r="G119" s="192"/>
      <c r="H119" s="192"/>
      <c r="I119" s="192"/>
      <c r="J119" s="192"/>
      <c r="K119" s="192"/>
      <c r="L119" s="192"/>
      <c r="M119" s="192"/>
      <c r="N119" s="192"/>
      <c r="O119" s="192"/>
      <c r="P119" s="192"/>
      <c r="Q119" s="192"/>
      <c r="R119" s="192"/>
      <c r="S119" s="192"/>
      <c r="T119" s="192"/>
    </row>
    <row r="120" spans="1:20">
      <c r="A120" s="212" t="s">
        <v>663</v>
      </c>
      <c r="B120" s="197"/>
      <c r="C120" s="197"/>
      <c r="D120" s="197"/>
      <c r="E120" s="197"/>
      <c r="F120" s="197"/>
      <c r="G120" s="197"/>
      <c r="H120" s="197"/>
      <c r="I120" s="197"/>
      <c r="J120" s="197"/>
      <c r="K120" s="197"/>
      <c r="L120" s="197"/>
      <c r="M120" s="197"/>
      <c r="N120" s="197"/>
      <c r="O120" s="197"/>
      <c r="P120" s="197"/>
      <c r="Q120" s="197"/>
      <c r="R120" s="197"/>
      <c r="S120" s="197"/>
      <c r="T120" s="197"/>
    </row>
    <row r="121" spans="1:20">
      <c r="A121" s="125" t="s">
        <v>108</v>
      </c>
      <c r="B121" s="33" t="s">
        <v>12</v>
      </c>
      <c r="C121" s="33" t="s">
        <v>13</v>
      </c>
      <c r="D121" s="33" t="s">
        <v>13</v>
      </c>
      <c r="E121" s="33" t="s">
        <v>14</v>
      </c>
      <c r="F121" s="33" t="s">
        <v>15</v>
      </c>
      <c r="G121" s="33" t="s">
        <v>16</v>
      </c>
      <c r="H121" s="33" t="s">
        <v>13</v>
      </c>
      <c r="I121" s="33" t="s">
        <v>14</v>
      </c>
      <c r="J121" s="33" t="s">
        <v>15</v>
      </c>
      <c r="K121" s="33" t="s">
        <v>16</v>
      </c>
      <c r="L121" s="33" t="s">
        <v>13</v>
      </c>
      <c r="M121" s="33" t="s">
        <v>14</v>
      </c>
      <c r="N121" s="33" t="s">
        <v>15</v>
      </c>
      <c r="O121" s="33" t="s">
        <v>16</v>
      </c>
      <c r="P121" s="33" t="s">
        <v>13</v>
      </c>
      <c r="Q121" s="33" t="s">
        <v>14</v>
      </c>
      <c r="R121" s="33" t="s">
        <v>15</v>
      </c>
      <c r="S121" s="33" t="s">
        <v>16</v>
      </c>
      <c r="T121" s="192"/>
    </row>
    <row r="122" spans="1:20">
      <c r="A122" s="126" t="s">
        <v>285</v>
      </c>
      <c r="B122" s="32">
        <v>2023</v>
      </c>
      <c r="C122" s="32">
        <v>2025</v>
      </c>
      <c r="D122" s="32">
        <v>2030</v>
      </c>
      <c r="E122" s="32">
        <v>2030</v>
      </c>
      <c r="F122" s="32">
        <v>2030</v>
      </c>
      <c r="G122" s="32">
        <v>2030</v>
      </c>
      <c r="H122" s="32">
        <v>2035</v>
      </c>
      <c r="I122" s="32">
        <v>2035</v>
      </c>
      <c r="J122" s="32">
        <v>2035</v>
      </c>
      <c r="K122" s="32">
        <v>2035</v>
      </c>
      <c r="L122" s="32">
        <v>2040</v>
      </c>
      <c r="M122" s="32">
        <v>2040</v>
      </c>
      <c r="N122" s="32">
        <v>2040</v>
      </c>
      <c r="O122" s="32">
        <v>2040</v>
      </c>
      <c r="P122" s="32">
        <v>2050</v>
      </c>
      <c r="Q122" s="32">
        <v>2050</v>
      </c>
      <c r="R122" s="32">
        <v>2050</v>
      </c>
      <c r="S122" s="32">
        <v>2050</v>
      </c>
      <c r="T122" s="49" t="s">
        <v>17</v>
      </c>
    </row>
    <row r="123" spans="1:20">
      <c r="A123" s="47" t="s">
        <v>664</v>
      </c>
      <c r="B123" s="127" t="s">
        <v>19</v>
      </c>
      <c r="C123" s="127">
        <v>0</v>
      </c>
      <c r="D123" s="127">
        <v>0.25</v>
      </c>
      <c r="E123" s="127">
        <v>0.91217483369984387</v>
      </c>
      <c r="F123" s="127">
        <v>0.25</v>
      </c>
      <c r="G123" s="127">
        <v>0.99825528375598138</v>
      </c>
      <c r="H123" s="127">
        <v>2.25</v>
      </c>
      <c r="I123" s="127">
        <v>3.5</v>
      </c>
      <c r="J123" s="127">
        <v>1.75</v>
      </c>
      <c r="K123" s="127">
        <v>1.9637576883702272</v>
      </c>
      <c r="L123" s="127">
        <v>2.6597734889430793</v>
      </c>
      <c r="M123" s="127">
        <v>3.4154523444486253</v>
      </c>
      <c r="N123" s="127">
        <v>1.9399287809350945</v>
      </c>
      <c r="O123" s="127">
        <v>3</v>
      </c>
      <c r="P123" s="127">
        <v>3</v>
      </c>
      <c r="Q123" s="127">
        <v>3.5</v>
      </c>
      <c r="R123" s="127">
        <v>2.9756514363423974</v>
      </c>
      <c r="S123" s="127">
        <v>0</v>
      </c>
      <c r="T123" s="192" t="s">
        <v>32</v>
      </c>
    </row>
    <row r="124" spans="1:20">
      <c r="A124" s="47" t="s">
        <v>665</v>
      </c>
      <c r="B124" s="127" t="s">
        <v>19</v>
      </c>
      <c r="C124" s="127">
        <v>0</v>
      </c>
      <c r="D124" s="127">
        <v>0</v>
      </c>
      <c r="E124" s="127">
        <v>0</v>
      </c>
      <c r="F124" s="127">
        <v>0</v>
      </c>
      <c r="G124" s="127">
        <v>0</v>
      </c>
      <c r="H124" s="127">
        <v>0</v>
      </c>
      <c r="I124" s="127">
        <v>0</v>
      </c>
      <c r="J124" s="127">
        <v>0</v>
      </c>
      <c r="K124" s="127">
        <v>10</v>
      </c>
      <c r="L124" s="127">
        <v>10</v>
      </c>
      <c r="M124" s="127">
        <v>14.5</v>
      </c>
      <c r="N124" s="127">
        <v>2</v>
      </c>
      <c r="O124" s="127">
        <v>12.999999999999998</v>
      </c>
      <c r="P124" s="127">
        <v>12</v>
      </c>
      <c r="Q124" s="127">
        <v>12.5</v>
      </c>
      <c r="R124" s="127">
        <v>4</v>
      </c>
      <c r="S124" s="127">
        <v>18.543511969875869</v>
      </c>
      <c r="T124" s="192" t="s">
        <v>32</v>
      </c>
    </row>
    <row r="125" spans="1:20">
      <c r="A125" s="129"/>
      <c r="B125" s="128"/>
      <c r="C125" s="128"/>
      <c r="D125" s="128"/>
      <c r="E125" s="128"/>
      <c r="F125" s="128"/>
      <c r="G125" s="128"/>
      <c r="H125" s="128"/>
      <c r="I125" s="128"/>
      <c r="J125" s="128"/>
      <c r="K125" s="128"/>
      <c r="L125" s="128"/>
      <c r="M125" s="128"/>
      <c r="N125" s="128"/>
      <c r="O125" s="128"/>
      <c r="P125" s="128"/>
      <c r="Q125" s="128"/>
      <c r="R125" s="128"/>
      <c r="S125" s="128"/>
      <c r="T125" s="192"/>
    </row>
    <row r="127" spans="1:20">
      <c r="A127" s="45" t="s">
        <v>666</v>
      </c>
      <c r="B127" s="45"/>
      <c r="C127" s="192"/>
      <c r="D127" s="192"/>
      <c r="E127" s="192"/>
      <c r="F127" s="192"/>
      <c r="G127" s="192"/>
      <c r="H127" s="192"/>
      <c r="I127" s="192"/>
      <c r="J127" s="192"/>
      <c r="K127" s="192"/>
      <c r="L127" s="192"/>
      <c r="M127" s="192"/>
      <c r="N127" s="192"/>
      <c r="O127" s="192"/>
      <c r="P127" s="192"/>
      <c r="Q127" s="192"/>
      <c r="R127" s="192"/>
      <c r="S127" s="192"/>
      <c r="T127" s="192"/>
    </row>
    <row r="128" spans="1:20">
      <c r="A128" s="212" t="s">
        <v>667</v>
      </c>
      <c r="B128" s="197"/>
      <c r="C128" s="197"/>
      <c r="D128" s="197"/>
      <c r="E128" s="197"/>
      <c r="F128" s="197"/>
      <c r="G128" s="197"/>
      <c r="H128" s="197"/>
      <c r="I128" s="197"/>
      <c r="J128" s="197"/>
      <c r="K128" s="197"/>
      <c r="L128" s="197"/>
      <c r="M128" s="197"/>
      <c r="N128" s="197"/>
      <c r="O128" s="197"/>
      <c r="P128" s="197"/>
      <c r="Q128" s="197"/>
      <c r="R128" s="197"/>
      <c r="S128" s="197"/>
      <c r="T128" s="197"/>
    </row>
    <row r="129" spans="1:20">
      <c r="A129" s="125" t="s">
        <v>108</v>
      </c>
      <c r="B129" s="33" t="s">
        <v>12</v>
      </c>
      <c r="C129" s="33" t="s">
        <v>13</v>
      </c>
      <c r="D129" s="33" t="s">
        <v>13</v>
      </c>
      <c r="E129" s="33" t="s">
        <v>14</v>
      </c>
      <c r="F129" s="33" t="s">
        <v>15</v>
      </c>
      <c r="G129" s="33" t="s">
        <v>16</v>
      </c>
      <c r="H129" s="33" t="s">
        <v>13</v>
      </c>
      <c r="I129" s="33" t="s">
        <v>14</v>
      </c>
      <c r="J129" s="33" t="s">
        <v>15</v>
      </c>
      <c r="K129" s="33" t="s">
        <v>16</v>
      </c>
      <c r="L129" s="33" t="s">
        <v>13</v>
      </c>
      <c r="M129" s="33" t="s">
        <v>14</v>
      </c>
      <c r="N129" s="33" t="s">
        <v>15</v>
      </c>
      <c r="O129" s="33" t="s">
        <v>16</v>
      </c>
      <c r="P129" s="33" t="s">
        <v>13</v>
      </c>
      <c r="Q129" s="33" t="s">
        <v>14</v>
      </c>
      <c r="R129" s="33" t="s">
        <v>15</v>
      </c>
      <c r="S129" s="33" t="s">
        <v>16</v>
      </c>
      <c r="T129" s="192"/>
    </row>
    <row r="130" spans="1:20">
      <c r="A130" s="126" t="s">
        <v>285</v>
      </c>
      <c r="B130" s="32">
        <v>2023</v>
      </c>
      <c r="C130" s="32">
        <v>2025</v>
      </c>
      <c r="D130" s="32">
        <v>2030</v>
      </c>
      <c r="E130" s="32">
        <v>2030</v>
      </c>
      <c r="F130" s="32">
        <v>2030</v>
      </c>
      <c r="G130" s="32">
        <v>2030</v>
      </c>
      <c r="H130" s="32">
        <v>2035</v>
      </c>
      <c r="I130" s="32">
        <v>2035</v>
      </c>
      <c r="J130" s="32">
        <v>2035</v>
      </c>
      <c r="K130" s="32">
        <v>2035</v>
      </c>
      <c r="L130" s="32">
        <v>2040</v>
      </c>
      <c r="M130" s="32">
        <v>2040</v>
      </c>
      <c r="N130" s="32">
        <v>2040</v>
      </c>
      <c r="O130" s="32">
        <v>2040</v>
      </c>
      <c r="P130" s="32">
        <v>2050</v>
      </c>
      <c r="Q130" s="32">
        <v>2050</v>
      </c>
      <c r="R130" s="32">
        <v>2050</v>
      </c>
      <c r="S130" s="32">
        <v>2050</v>
      </c>
      <c r="T130" s="49" t="s">
        <v>17</v>
      </c>
    </row>
    <row r="131" spans="1:20">
      <c r="A131" s="47" t="s">
        <v>668</v>
      </c>
      <c r="B131" s="127" t="s">
        <v>19</v>
      </c>
      <c r="C131" s="127" t="s">
        <v>19</v>
      </c>
      <c r="D131" s="127">
        <v>1</v>
      </c>
      <c r="E131" s="127">
        <v>4</v>
      </c>
      <c r="F131" s="127">
        <v>1</v>
      </c>
      <c r="G131" s="127">
        <v>5</v>
      </c>
      <c r="H131" s="127">
        <v>9</v>
      </c>
      <c r="I131" s="127">
        <v>14</v>
      </c>
      <c r="J131" s="127">
        <v>7</v>
      </c>
      <c r="K131" s="127">
        <v>8</v>
      </c>
      <c r="L131" s="127">
        <v>12</v>
      </c>
      <c r="M131" s="127">
        <v>24</v>
      </c>
      <c r="N131" s="127">
        <v>8</v>
      </c>
      <c r="O131" s="127">
        <v>12</v>
      </c>
      <c r="P131" s="127">
        <v>12</v>
      </c>
      <c r="Q131" s="127">
        <v>14</v>
      </c>
      <c r="R131" s="127">
        <v>12</v>
      </c>
      <c r="S131" s="127">
        <v>16</v>
      </c>
      <c r="T131" s="192" t="s">
        <v>100</v>
      </c>
    </row>
    <row r="132" spans="1:20">
      <c r="A132" s="47" t="s">
        <v>669</v>
      </c>
      <c r="B132" s="127" t="s">
        <v>19</v>
      </c>
      <c r="C132" s="127" t="s">
        <v>19</v>
      </c>
      <c r="D132" s="127">
        <v>0</v>
      </c>
      <c r="E132" s="127">
        <v>0</v>
      </c>
      <c r="F132" s="127">
        <v>0</v>
      </c>
      <c r="G132" s="127">
        <v>0</v>
      </c>
      <c r="H132" s="127">
        <v>0</v>
      </c>
      <c r="I132" s="127">
        <v>0</v>
      </c>
      <c r="J132" s="127">
        <v>0</v>
      </c>
      <c r="K132" s="127">
        <v>40</v>
      </c>
      <c r="L132" s="127">
        <v>40</v>
      </c>
      <c r="M132" s="127">
        <v>58</v>
      </c>
      <c r="N132" s="127">
        <v>8</v>
      </c>
      <c r="O132" s="127">
        <v>52</v>
      </c>
      <c r="P132" s="127">
        <v>48</v>
      </c>
      <c r="Q132" s="127">
        <v>50</v>
      </c>
      <c r="R132" s="127">
        <v>16</v>
      </c>
      <c r="S132" s="127">
        <v>80</v>
      </c>
      <c r="T132" s="192" t="s">
        <v>100</v>
      </c>
    </row>
    <row r="133" spans="1:20">
      <c r="A133" s="192"/>
      <c r="B133" s="128"/>
      <c r="C133" s="128"/>
      <c r="D133" s="128"/>
      <c r="E133" s="128"/>
      <c r="F133" s="128"/>
      <c r="G133" s="128"/>
      <c r="H133" s="128"/>
      <c r="I133" s="128"/>
      <c r="J133" s="128"/>
      <c r="K133" s="128"/>
      <c r="L133" s="128"/>
      <c r="M133" s="128"/>
      <c r="N133" s="128"/>
      <c r="O133" s="128"/>
      <c r="P133" s="128"/>
      <c r="Q133" s="128"/>
      <c r="R133" s="128"/>
      <c r="S133" s="128"/>
      <c r="T133" s="192"/>
    </row>
    <row r="135" spans="1:20">
      <c r="A135" s="45" t="s">
        <v>670</v>
      </c>
      <c r="B135" s="45"/>
      <c r="C135" s="192"/>
      <c r="D135" s="192"/>
      <c r="E135" s="192"/>
      <c r="F135" s="192"/>
      <c r="G135" s="192"/>
      <c r="H135" s="192"/>
      <c r="I135" s="192"/>
      <c r="J135" s="192"/>
      <c r="K135" s="192"/>
      <c r="L135" s="192"/>
      <c r="M135" s="192"/>
      <c r="N135" s="192"/>
      <c r="O135" s="192"/>
      <c r="P135" s="192"/>
      <c r="Q135" s="192"/>
      <c r="R135" s="192"/>
      <c r="S135" s="192"/>
      <c r="T135" s="192"/>
    </row>
    <row r="136" spans="1:20">
      <c r="A136" s="212" t="s">
        <v>671</v>
      </c>
      <c r="B136" s="197"/>
      <c r="C136" s="197"/>
      <c r="D136" s="197"/>
      <c r="E136" s="197"/>
      <c r="F136" s="197"/>
      <c r="G136" s="197"/>
      <c r="H136" s="197"/>
      <c r="I136" s="197"/>
      <c r="J136" s="197"/>
      <c r="K136" s="197"/>
      <c r="L136" s="197"/>
      <c r="M136" s="197"/>
      <c r="N136" s="197"/>
      <c r="O136" s="197"/>
      <c r="P136" s="197"/>
      <c r="Q136" s="197"/>
      <c r="R136" s="197"/>
      <c r="S136" s="197"/>
      <c r="T136" s="197"/>
    </row>
    <row r="137" spans="1:20">
      <c r="A137" s="125" t="s">
        <v>108</v>
      </c>
      <c r="B137" s="33" t="s">
        <v>12</v>
      </c>
      <c r="C137" s="33" t="s">
        <v>13</v>
      </c>
      <c r="D137" s="33" t="s">
        <v>13</v>
      </c>
      <c r="E137" s="33" t="s">
        <v>14</v>
      </c>
      <c r="F137" s="33" t="s">
        <v>15</v>
      </c>
      <c r="G137" s="33" t="s">
        <v>16</v>
      </c>
      <c r="H137" s="33" t="s">
        <v>13</v>
      </c>
      <c r="I137" s="33" t="s">
        <v>14</v>
      </c>
      <c r="J137" s="33" t="s">
        <v>15</v>
      </c>
      <c r="K137" s="33" t="s">
        <v>16</v>
      </c>
      <c r="L137" s="33" t="s">
        <v>13</v>
      </c>
      <c r="M137" s="33" t="s">
        <v>14</v>
      </c>
      <c r="N137" s="33" t="s">
        <v>15</v>
      </c>
      <c r="O137" s="33" t="s">
        <v>16</v>
      </c>
      <c r="P137" s="33" t="s">
        <v>13</v>
      </c>
      <c r="Q137" s="33" t="s">
        <v>14</v>
      </c>
      <c r="R137" s="33" t="s">
        <v>15</v>
      </c>
      <c r="S137" s="33" t="s">
        <v>16</v>
      </c>
      <c r="T137" s="192"/>
    </row>
    <row r="138" spans="1:20">
      <c r="A138" s="126" t="s">
        <v>285</v>
      </c>
      <c r="B138" s="32">
        <v>2023</v>
      </c>
      <c r="C138" s="32">
        <v>2025</v>
      </c>
      <c r="D138" s="32">
        <v>2030</v>
      </c>
      <c r="E138" s="32">
        <v>2030</v>
      </c>
      <c r="F138" s="32">
        <v>2030</v>
      </c>
      <c r="G138" s="32">
        <v>2030</v>
      </c>
      <c r="H138" s="32">
        <v>2035</v>
      </c>
      <c r="I138" s="32">
        <v>2035</v>
      </c>
      <c r="J138" s="32">
        <v>2035</v>
      </c>
      <c r="K138" s="32">
        <v>2035</v>
      </c>
      <c r="L138" s="32">
        <v>2040</v>
      </c>
      <c r="M138" s="32">
        <v>2040</v>
      </c>
      <c r="N138" s="32">
        <v>2040</v>
      </c>
      <c r="O138" s="32">
        <v>2040</v>
      </c>
      <c r="P138" s="32">
        <v>2050</v>
      </c>
      <c r="Q138" s="32">
        <v>2050</v>
      </c>
      <c r="R138" s="32">
        <v>2050</v>
      </c>
      <c r="S138" s="32">
        <v>2050</v>
      </c>
      <c r="T138" s="49" t="s">
        <v>17</v>
      </c>
    </row>
    <row r="139" spans="1:20">
      <c r="A139" s="47" t="s">
        <v>672</v>
      </c>
      <c r="B139" s="127" t="s">
        <v>19</v>
      </c>
      <c r="C139" s="127">
        <v>33.093290495197387</v>
      </c>
      <c r="D139" s="127">
        <v>29.890852647057443</v>
      </c>
      <c r="E139" s="127">
        <v>29.427858550261057</v>
      </c>
      <c r="F139" s="127">
        <v>30.891880636199524</v>
      </c>
      <c r="G139" s="127">
        <v>30.033984322366415</v>
      </c>
      <c r="H139" s="127">
        <v>26.892204951526505</v>
      </c>
      <c r="I139" s="127">
        <v>24.815057044883247</v>
      </c>
      <c r="J139" s="127">
        <v>25.734127231367243</v>
      </c>
      <c r="K139" s="127">
        <v>17.689674988965727</v>
      </c>
      <c r="L139" s="127">
        <v>11.220648648975818</v>
      </c>
      <c r="M139" s="127">
        <v>8.719773169090633</v>
      </c>
      <c r="N139" s="127">
        <v>20.926198597601843</v>
      </c>
      <c r="O139" s="127">
        <v>9.867116787073936</v>
      </c>
      <c r="P139" s="127">
        <v>4.5246665621599833</v>
      </c>
      <c r="Q139" s="127">
        <v>3.2827327051014277</v>
      </c>
      <c r="R139" s="127">
        <v>14.521471797234112</v>
      </c>
      <c r="S139" s="127">
        <v>4.6839718137478856</v>
      </c>
      <c r="T139" s="192" t="s">
        <v>32</v>
      </c>
    </row>
    <row r="140" spans="1:20">
      <c r="A140" s="192"/>
      <c r="B140" s="128"/>
      <c r="C140" s="128"/>
      <c r="D140" s="128"/>
      <c r="E140" s="128"/>
      <c r="F140" s="128"/>
      <c r="G140" s="128"/>
      <c r="H140" s="128"/>
      <c r="I140" s="128"/>
      <c r="J140" s="128"/>
      <c r="K140" s="128"/>
      <c r="L140" s="128"/>
      <c r="M140" s="128"/>
      <c r="N140" s="128"/>
      <c r="O140" s="128"/>
      <c r="P140" s="128"/>
      <c r="Q140" s="128"/>
      <c r="R140" s="128"/>
      <c r="S140" s="128"/>
      <c r="T140" s="192"/>
    </row>
    <row r="142" spans="1:20">
      <c r="A142" s="45" t="s">
        <v>673</v>
      </c>
      <c r="B142" s="45"/>
      <c r="C142" s="192"/>
      <c r="D142" s="192"/>
      <c r="E142" s="192"/>
      <c r="F142" s="192"/>
      <c r="G142" s="192"/>
      <c r="H142" s="192"/>
      <c r="I142" s="192"/>
      <c r="J142" s="192"/>
      <c r="K142" s="192"/>
      <c r="L142" s="192"/>
      <c r="M142" s="192"/>
      <c r="N142" s="192"/>
      <c r="O142" s="192"/>
      <c r="P142" s="192"/>
      <c r="Q142" s="192"/>
      <c r="R142" s="192"/>
      <c r="S142" s="192"/>
      <c r="T142" s="192"/>
    </row>
    <row r="143" spans="1:20">
      <c r="A143" s="212" t="s">
        <v>674</v>
      </c>
      <c r="B143" s="197"/>
      <c r="C143" s="197"/>
      <c r="D143" s="197"/>
      <c r="E143" s="197"/>
      <c r="F143" s="197"/>
      <c r="G143" s="197"/>
      <c r="H143" s="197"/>
      <c r="I143" s="197"/>
      <c r="J143" s="197"/>
      <c r="K143" s="197"/>
      <c r="L143" s="197"/>
      <c r="M143" s="197"/>
      <c r="N143" s="197"/>
      <c r="O143" s="197"/>
      <c r="P143" s="197"/>
      <c r="Q143" s="197"/>
      <c r="R143" s="197"/>
      <c r="S143" s="197"/>
      <c r="T143" s="197"/>
    </row>
    <row r="144" spans="1:20">
      <c r="A144" s="125" t="s">
        <v>108</v>
      </c>
      <c r="B144" s="33" t="s">
        <v>12</v>
      </c>
      <c r="C144" s="33" t="s">
        <v>13</v>
      </c>
      <c r="D144" s="33" t="s">
        <v>13</v>
      </c>
      <c r="E144" s="33" t="s">
        <v>14</v>
      </c>
      <c r="F144" s="33" t="s">
        <v>15</v>
      </c>
      <c r="G144" s="33" t="s">
        <v>16</v>
      </c>
      <c r="H144" s="33" t="s">
        <v>13</v>
      </c>
      <c r="I144" s="33" t="s">
        <v>14</v>
      </c>
      <c r="J144" s="33" t="s">
        <v>15</v>
      </c>
      <c r="K144" s="33" t="s">
        <v>16</v>
      </c>
      <c r="L144" s="33" t="s">
        <v>13</v>
      </c>
      <c r="M144" s="33" t="s">
        <v>14</v>
      </c>
      <c r="N144" s="33" t="s">
        <v>15</v>
      </c>
      <c r="O144" s="33" t="s">
        <v>16</v>
      </c>
      <c r="P144" s="33" t="s">
        <v>13</v>
      </c>
      <c r="Q144" s="33" t="s">
        <v>14</v>
      </c>
      <c r="R144" s="33" t="s">
        <v>15</v>
      </c>
      <c r="S144" s="33" t="s">
        <v>16</v>
      </c>
      <c r="T144" s="192"/>
    </row>
    <row r="145" spans="1:20">
      <c r="A145" s="126" t="s">
        <v>285</v>
      </c>
      <c r="B145" s="32">
        <v>2023</v>
      </c>
      <c r="C145" s="32">
        <v>2025</v>
      </c>
      <c r="D145" s="32">
        <v>2030</v>
      </c>
      <c r="E145" s="32">
        <v>2030</v>
      </c>
      <c r="F145" s="32">
        <v>2030</v>
      </c>
      <c r="G145" s="32">
        <v>2030</v>
      </c>
      <c r="H145" s="32">
        <v>2035</v>
      </c>
      <c r="I145" s="32">
        <v>2035</v>
      </c>
      <c r="J145" s="32">
        <v>2035</v>
      </c>
      <c r="K145" s="32">
        <v>2035</v>
      </c>
      <c r="L145" s="32">
        <v>2040</v>
      </c>
      <c r="M145" s="32">
        <v>2040</v>
      </c>
      <c r="N145" s="32">
        <v>2040</v>
      </c>
      <c r="O145" s="32">
        <v>2040</v>
      </c>
      <c r="P145" s="32">
        <v>2050</v>
      </c>
      <c r="Q145" s="32">
        <v>2050</v>
      </c>
      <c r="R145" s="32">
        <v>2050</v>
      </c>
      <c r="S145" s="32">
        <v>2050</v>
      </c>
      <c r="T145" s="49" t="s">
        <v>17</v>
      </c>
    </row>
    <row r="146" spans="1:20">
      <c r="A146" s="47" t="s">
        <v>675</v>
      </c>
      <c r="B146" s="127" t="s">
        <v>19</v>
      </c>
      <c r="C146" s="127">
        <v>2.5568442424020308</v>
      </c>
      <c r="D146" s="127">
        <v>1.1513840433786511</v>
      </c>
      <c r="E146" s="127">
        <v>1.675311902232588</v>
      </c>
      <c r="F146" s="127">
        <v>1.8631469438488431</v>
      </c>
      <c r="G146" s="127">
        <v>0.83208735924027166</v>
      </c>
      <c r="H146" s="127">
        <v>0.43695169969669162</v>
      </c>
      <c r="I146" s="127">
        <v>0.68666489168329115</v>
      </c>
      <c r="J146" s="127">
        <v>0.79880820031973121</v>
      </c>
      <c r="K146" s="127">
        <v>0.83102418479565865</v>
      </c>
      <c r="L146" s="127">
        <v>0.46562183868547202</v>
      </c>
      <c r="M146" s="127">
        <v>0.7806604788143322</v>
      </c>
      <c r="N146" s="127">
        <v>0.62857806185864762</v>
      </c>
      <c r="O146" s="127">
        <v>0.68571727753395728</v>
      </c>
      <c r="P146" s="127">
        <v>0</v>
      </c>
      <c r="Q146" s="127">
        <v>2.492204852066562E-2</v>
      </c>
      <c r="R146" s="127">
        <v>0.22766071541337604</v>
      </c>
      <c r="S146" s="127">
        <v>0.31585238084588602</v>
      </c>
      <c r="T146" s="192" t="s">
        <v>32</v>
      </c>
    </row>
    <row r="147" spans="1:20">
      <c r="A147" s="47" t="s">
        <v>676</v>
      </c>
      <c r="B147" s="127" t="s">
        <v>19</v>
      </c>
      <c r="C147" s="127">
        <v>1.109274336609563</v>
      </c>
      <c r="D147" s="127">
        <v>0.90774415962883936</v>
      </c>
      <c r="E147" s="127">
        <v>1.216621492013308</v>
      </c>
      <c r="F147" s="127">
        <v>1.048731869723007</v>
      </c>
      <c r="G147" s="127">
        <v>1.4488067063900441</v>
      </c>
      <c r="H147" s="127">
        <v>1.478606467244538</v>
      </c>
      <c r="I147" s="127">
        <v>1.46609685455571</v>
      </c>
      <c r="J147" s="127">
        <v>1.2047064226957149</v>
      </c>
      <c r="K147" s="127">
        <v>0.52856989612999039</v>
      </c>
      <c r="L147" s="127">
        <v>2.1481733200672601</v>
      </c>
      <c r="M147" s="127">
        <v>1.9985391194540501</v>
      </c>
      <c r="N147" s="127">
        <v>1.194193103832053</v>
      </c>
      <c r="O147" s="127">
        <v>0.93513572116795252</v>
      </c>
      <c r="P147" s="127">
        <v>3.931121278337689</v>
      </c>
      <c r="Q147" s="127">
        <v>3.52799160668734</v>
      </c>
      <c r="R147" s="127">
        <v>1.729779780387265</v>
      </c>
      <c r="S147" s="127">
        <v>1.1329888537142661</v>
      </c>
      <c r="T147" s="192" t="s">
        <v>32</v>
      </c>
    </row>
    <row r="148" spans="1:20">
      <c r="A148" s="47" t="s">
        <v>677</v>
      </c>
      <c r="B148" s="127" t="s">
        <v>19</v>
      </c>
      <c r="C148" s="127">
        <v>0</v>
      </c>
      <c r="D148" s="127">
        <v>0</v>
      </c>
      <c r="E148" s="127">
        <v>0</v>
      </c>
      <c r="F148" s="127">
        <v>0</v>
      </c>
      <c r="G148" s="127">
        <v>0</v>
      </c>
      <c r="H148" s="127">
        <v>0</v>
      </c>
      <c r="I148" s="127">
        <v>4.8732928173463388E-5</v>
      </c>
      <c r="J148" s="127">
        <v>0</v>
      </c>
      <c r="K148" s="127">
        <v>0</v>
      </c>
      <c r="L148" s="127">
        <v>5.5155794269708445E-5</v>
      </c>
      <c r="M148" s="127">
        <v>1.010028635770538E-4</v>
      </c>
      <c r="N148" s="127">
        <v>0</v>
      </c>
      <c r="O148" s="127">
        <v>0</v>
      </c>
      <c r="P148" s="127">
        <v>8.7028233395908036E-5</v>
      </c>
      <c r="Q148" s="127">
        <v>7.6589589534891225E-4</v>
      </c>
      <c r="R148" s="127">
        <v>0</v>
      </c>
      <c r="S148" s="127">
        <v>0</v>
      </c>
      <c r="T148" s="192" t="s">
        <v>32</v>
      </c>
    </row>
    <row r="149" spans="1:20">
      <c r="A149" s="129"/>
      <c r="B149" s="192"/>
      <c r="C149" s="192"/>
      <c r="D149" s="192"/>
      <c r="E149" s="192"/>
      <c r="F149" s="192"/>
      <c r="G149" s="192"/>
      <c r="H149" s="192"/>
      <c r="I149" s="192"/>
      <c r="J149" s="192"/>
      <c r="K149" s="192"/>
      <c r="L149" s="192"/>
      <c r="M149" s="192"/>
      <c r="N149" s="192"/>
      <c r="O149" s="192"/>
      <c r="P149" s="192"/>
      <c r="Q149" s="192"/>
      <c r="R149" s="192"/>
      <c r="S149" s="192"/>
      <c r="T149" s="192"/>
    </row>
    <row r="150" spans="1:20">
      <c r="A150" s="129"/>
      <c r="B150" s="192"/>
      <c r="C150" s="192"/>
      <c r="D150" s="192"/>
      <c r="E150" s="192"/>
      <c r="F150" s="192"/>
      <c r="G150" s="192"/>
      <c r="H150" s="192"/>
      <c r="I150" s="192"/>
      <c r="J150" s="192"/>
      <c r="K150" s="192"/>
      <c r="L150" s="192"/>
      <c r="M150" s="192"/>
      <c r="N150" s="192"/>
      <c r="O150" s="192"/>
      <c r="P150" s="192"/>
      <c r="Q150" s="192"/>
      <c r="R150" s="192"/>
      <c r="S150" s="192"/>
      <c r="T150" s="192"/>
    </row>
  </sheetData>
  <pageMargins left="0.7" right="0.7" top="0.75" bottom="0.75" header="0.3" footer="0.3"/>
  <headerFooter>
    <oddFooter>&amp;C_x000D_&amp;1#&amp;"Calibri"&amp;10&amp;K000000 Intern/Internal</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E9039-E961-5C49-93CC-6DA794AB738E}">
  <dimension ref="A1:AH29"/>
  <sheetViews>
    <sheetView showGridLines="0" topLeftCell="C1" zoomScaleNormal="100" workbookViewId="0">
      <selection activeCell="A26" sqref="A26:XFD27"/>
    </sheetView>
  </sheetViews>
  <sheetFormatPr baseColWidth="10" defaultColWidth="8.83203125" defaultRowHeight="16"/>
  <cols>
    <col min="1" max="3" width="16.1640625" bestFit="1" customWidth="1"/>
    <col min="8" max="11" width="16.1640625" bestFit="1" customWidth="1"/>
  </cols>
  <sheetData>
    <row r="1" spans="1:20">
      <c r="A1" s="22" t="s">
        <v>678</v>
      </c>
      <c r="B1" s="22"/>
      <c r="C1" s="22"/>
      <c r="D1" s="22"/>
      <c r="E1" s="22"/>
      <c r="F1" s="22"/>
      <c r="G1" s="22"/>
      <c r="H1" s="22"/>
      <c r="I1" s="22"/>
      <c r="J1" s="22"/>
      <c r="K1" s="22"/>
      <c r="L1" s="22"/>
      <c r="M1" s="22"/>
      <c r="N1" s="22"/>
      <c r="O1" s="22"/>
      <c r="P1" s="22"/>
      <c r="Q1" s="22"/>
      <c r="R1" s="22"/>
      <c r="S1" s="22"/>
      <c r="T1" s="22"/>
    </row>
    <row r="2" spans="1:20">
      <c r="A2" s="23" t="s">
        <v>679</v>
      </c>
      <c r="B2" s="23"/>
      <c r="C2" s="23"/>
      <c r="D2" s="23"/>
      <c r="E2" s="23"/>
      <c r="F2" s="23"/>
      <c r="G2" s="23"/>
      <c r="H2" s="23"/>
      <c r="I2" s="23"/>
      <c r="J2" s="23"/>
      <c r="K2" s="23"/>
      <c r="L2" s="23"/>
      <c r="M2" s="23"/>
      <c r="N2" s="23"/>
      <c r="O2" s="23"/>
      <c r="P2" s="23"/>
      <c r="Q2" s="23"/>
      <c r="R2" s="23"/>
      <c r="S2" s="23"/>
    </row>
    <row r="3" spans="1:20">
      <c r="A3" s="24" t="s">
        <v>108</v>
      </c>
      <c r="B3" s="299" t="s">
        <v>12</v>
      </c>
      <c r="C3" s="299" t="s">
        <v>13</v>
      </c>
      <c r="D3" s="299" t="s">
        <v>14</v>
      </c>
      <c r="E3" s="299" t="s">
        <v>15</v>
      </c>
      <c r="F3" s="299" t="s">
        <v>16</v>
      </c>
      <c r="G3" s="299" t="s">
        <v>13</v>
      </c>
      <c r="H3" s="299" t="s">
        <v>14</v>
      </c>
      <c r="I3" s="299" t="s">
        <v>15</v>
      </c>
      <c r="J3" s="299" t="s">
        <v>16</v>
      </c>
      <c r="K3" s="299" t="s">
        <v>13</v>
      </c>
      <c r="L3" s="299" t="s">
        <v>14</v>
      </c>
      <c r="M3" s="299" t="s">
        <v>15</v>
      </c>
      <c r="N3" s="299" t="s">
        <v>16</v>
      </c>
      <c r="O3" s="299" t="s">
        <v>13</v>
      </c>
      <c r="P3" s="299" t="s">
        <v>14</v>
      </c>
      <c r="Q3" s="299" t="s">
        <v>15</v>
      </c>
      <c r="R3" s="299" t="s">
        <v>16</v>
      </c>
      <c r="S3" s="300"/>
    </row>
    <row r="4" spans="1:20">
      <c r="A4" s="26" t="s">
        <v>182</v>
      </c>
      <c r="B4" s="301">
        <v>2023</v>
      </c>
      <c r="C4" s="301">
        <v>2030</v>
      </c>
      <c r="D4" s="301">
        <v>2030</v>
      </c>
      <c r="E4" s="301">
        <v>2030</v>
      </c>
      <c r="F4" s="301">
        <v>2030</v>
      </c>
      <c r="G4" s="301">
        <v>2035</v>
      </c>
      <c r="H4" s="301">
        <v>2035</v>
      </c>
      <c r="I4" s="301">
        <v>2035</v>
      </c>
      <c r="J4" s="301">
        <v>2035</v>
      </c>
      <c r="K4" s="301">
        <v>2040</v>
      </c>
      <c r="L4" s="301">
        <v>2040</v>
      </c>
      <c r="M4" s="301">
        <v>2040</v>
      </c>
      <c r="N4" s="301">
        <v>2040</v>
      </c>
      <c r="O4" s="301">
        <v>2050</v>
      </c>
      <c r="P4" s="301">
        <v>2050</v>
      </c>
      <c r="Q4" s="301">
        <v>2050</v>
      </c>
      <c r="R4" s="301">
        <v>2050</v>
      </c>
      <c r="S4" s="302" t="s">
        <v>218</v>
      </c>
    </row>
    <row r="5" spans="1:20">
      <c r="A5" s="24" t="s">
        <v>62</v>
      </c>
      <c r="B5" s="28">
        <v>59.8</v>
      </c>
      <c r="C5" s="28">
        <v>150</v>
      </c>
      <c r="D5" s="28">
        <v>75</v>
      </c>
      <c r="E5" s="28">
        <v>250</v>
      </c>
      <c r="F5" s="28">
        <v>60</v>
      </c>
      <c r="G5" s="28">
        <v>167.5</v>
      </c>
      <c r="H5" s="28">
        <v>89.5</v>
      </c>
      <c r="I5" s="28">
        <v>267.5</v>
      </c>
      <c r="J5" s="28">
        <v>60</v>
      </c>
      <c r="K5" s="28">
        <v>185</v>
      </c>
      <c r="L5" s="28">
        <v>100</v>
      </c>
      <c r="M5" s="28">
        <v>285</v>
      </c>
      <c r="N5" s="28">
        <v>115</v>
      </c>
      <c r="O5" s="28">
        <v>195</v>
      </c>
      <c r="P5" s="28">
        <v>100</v>
      </c>
      <c r="Q5" s="28">
        <v>300</v>
      </c>
      <c r="R5" s="28">
        <v>130</v>
      </c>
      <c r="S5" s="30" t="s">
        <v>32</v>
      </c>
    </row>
    <row r="6" spans="1:20">
      <c r="A6" s="31" t="s">
        <v>680</v>
      </c>
      <c r="B6" s="34">
        <v>46</v>
      </c>
      <c r="C6" s="34">
        <v>60</v>
      </c>
      <c r="D6" s="34">
        <v>60</v>
      </c>
      <c r="E6" s="34">
        <v>60</v>
      </c>
      <c r="F6" s="34">
        <v>45</v>
      </c>
      <c r="G6" s="34">
        <v>72.5</v>
      </c>
      <c r="H6" s="34">
        <v>72.5</v>
      </c>
      <c r="I6" s="34">
        <v>72.5</v>
      </c>
      <c r="J6" s="34">
        <v>45</v>
      </c>
      <c r="K6" s="34">
        <v>85</v>
      </c>
      <c r="L6" s="34">
        <v>85</v>
      </c>
      <c r="M6" s="34">
        <v>85</v>
      </c>
      <c r="N6" s="34">
        <v>45</v>
      </c>
      <c r="O6" s="34">
        <v>85</v>
      </c>
      <c r="P6" s="34">
        <v>85</v>
      </c>
      <c r="Q6" s="34">
        <v>85</v>
      </c>
      <c r="R6" s="34">
        <v>45</v>
      </c>
      <c r="S6" s="35" t="s">
        <v>32</v>
      </c>
    </row>
    <row r="7" spans="1:20">
      <c r="A7" s="31" t="s">
        <v>681</v>
      </c>
      <c r="B7" s="34">
        <v>13.8</v>
      </c>
      <c r="C7" s="34">
        <v>90</v>
      </c>
      <c r="D7" s="34">
        <v>15</v>
      </c>
      <c r="E7" s="34">
        <v>190</v>
      </c>
      <c r="F7" s="34">
        <v>15</v>
      </c>
      <c r="G7" s="34">
        <v>95</v>
      </c>
      <c r="H7" s="34">
        <v>17</v>
      </c>
      <c r="I7" s="34">
        <v>195</v>
      </c>
      <c r="J7" s="34">
        <v>15</v>
      </c>
      <c r="K7" s="34">
        <v>100</v>
      </c>
      <c r="L7" s="34">
        <v>15</v>
      </c>
      <c r="M7" s="34">
        <v>200</v>
      </c>
      <c r="N7" s="34">
        <v>70</v>
      </c>
      <c r="O7" s="34">
        <v>110</v>
      </c>
      <c r="P7" s="34">
        <v>15</v>
      </c>
      <c r="Q7" s="34">
        <v>215</v>
      </c>
      <c r="R7" s="34">
        <v>85</v>
      </c>
      <c r="S7" s="35" t="s">
        <v>32</v>
      </c>
    </row>
    <row r="12" spans="1:20">
      <c r="A12" s="22" t="s">
        <v>682</v>
      </c>
      <c r="B12" s="22"/>
      <c r="C12" s="22"/>
      <c r="D12" s="22"/>
      <c r="E12" s="22"/>
      <c r="F12" s="22"/>
      <c r="G12" s="22"/>
      <c r="H12" s="22"/>
      <c r="I12" s="22"/>
      <c r="J12" s="22"/>
      <c r="K12" s="22"/>
      <c r="L12" s="22"/>
      <c r="M12" s="22"/>
      <c r="N12" s="22"/>
      <c r="O12" s="22"/>
      <c r="P12" s="22"/>
      <c r="Q12" s="22"/>
      <c r="R12" s="22"/>
      <c r="S12" s="22"/>
    </row>
    <row r="13" spans="1:20">
      <c r="A13" s="23" t="s">
        <v>683</v>
      </c>
      <c r="B13" s="23"/>
      <c r="C13" s="23"/>
      <c r="D13" s="23"/>
      <c r="E13" s="23"/>
      <c r="F13" s="23"/>
      <c r="G13" s="23"/>
      <c r="H13" s="23"/>
      <c r="I13" s="23"/>
      <c r="J13" s="23"/>
      <c r="K13" s="23"/>
      <c r="L13" s="23"/>
      <c r="M13" s="23"/>
      <c r="N13" s="23"/>
      <c r="O13" s="23"/>
      <c r="P13" s="23"/>
      <c r="Q13" s="23"/>
      <c r="R13" s="23"/>
      <c r="S13" s="23"/>
    </row>
    <row r="14" spans="1:20">
      <c r="A14" s="24" t="s">
        <v>108</v>
      </c>
      <c r="B14" s="299" t="s">
        <v>12</v>
      </c>
      <c r="C14" s="299" t="s">
        <v>13</v>
      </c>
      <c r="D14" s="299" t="s">
        <v>14</v>
      </c>
      <c r="E14" s="299" t="s">
        <v>15</v>
      </c>
      <c r="F14" s="299" t="s">
        <v>16</v>
      </c>
      <c r="G14" s="299" t="s">
        <v>13</v>
      </c>
      <c r="H14" s="299" t="s">
        <v>14</v>
      </c>
      <c r="I14" s="299" t="s">
        <v>15</v>
      </c>
      <c r="J14" s="299" t="s">
        <v>16</v>
      </c>
      <c r="K14" s="299" t="s">
        <v>13</v>
      </c>
      <c r="L14" s="299" t="s">
        <v>14</v>
      </c>
      <c r="M14" s="299" t="s">
        <v>15</v>
      </c>
      <c r="N14" s="299" t="s">
        <v>16</v>
      </c>
      <c r="O14" s="299" t="s">
        <v>13</v>
      </c>
      <c r="P14" s="299" t="s">
        <v>14</v>
      </c>
      <c r="Q14" s="299" t="s">
        <v>15</v>
      </c>
      <c r="R14" s="299" t="s">
        <v>16</v>
      </c>
      <c r="S14" s="300"/>
    </row>
    <row r="15" spans="1:20">
      <c r="A15" s="26" t="s">
        <v>182</v>
      </c>
      <c r="B15" s="301">
        <v>2023</v>
      </c>
      <c r="C15" s="301">
        <v>2030</v>
      </c>
      <c r="D15" s="301">
        <v>2030</v>
      </c>
      <c r="E15" s="301">
        <v>2030</v>
      </c>
      <c r="F15" s="301">
        <v>2030</v>
      </c>
      <c r="G15" s="301">
        <v>2035</v>
      </c>
      <c r="H15" s="301">
        <v>2035</v>
      </c>
      <c r="I15" s="301">
        <v>2035</v>
      </c>
      <c r="J15" s="301">
        <v>2035</v>
      </c>
      <c r="K15" s="301">
        <v>2040</v>
      </c>
      <c r="L15" s="301">
        <v>2040</v>
      </c>
      <c r="M15" s="301">
        <v>2040</v>
      </c>
      <c r="N15" s="301">
        <v>2040</v>
      </c>
      <c r="O15" s="301">
        <v>2050</v>
      </c>
      <c r="P15" s="301">
        <v>2050</v>
      </c>
      <c r="Q15" s="301">
        <v>2050</v>
      </c>
      <c r="R15" s="301">
        <v>2050</v>
      </c>
      <c r="S15" s="302" t="s">
        <v>218</v>
      </c>
    </row>
    <row r="16" spans="1:20">
      <c r="A16" s="24" t="s">
        <v>684</v>
      </c>
      <c r="B16" s="28">
        <v>2.74</v>
      </c>
      <c r="C16" s="28">
        <v>14.000000000000002</v>
      </c>
      <c r="D16" s="28">
        <v>14.000000000000002</v>
      </c>
      <c r="E16" s="28">
        <v>20</v>
      </c>
      <c r="F16" s="28">
        <v>6</v>
      </c>
      <c r="G16" s="28">
        <v>22</v>
      </c>
      <c r="H16" s="28">
        <v>19.5</v>
      </c>
      <c r="I16" s="28">
        <v>35</v>
      </c>
      <c r="J16" s="28">
        <v>13.000000000000002</v>
      </c>
      <c r="K16" s="28">
        <v>30</v>
      </c>
      <c r="L16" s="28">
        <v>25</v>
      </c>
      <c r="M16" s="28">
        <v>50</v>
      </c>
      <c r="N16" s="28">
        <v>20</v>
      </c>
      <c r="O16" s="28">
        <v>35</v>
      </c>
      <c r="P16" s="28">
        <v>30</v>
      </c>
      <c r="Q16" s="28">
        <v>65</v>
      </c>
      <c r="R16" s="28">
        <v>27.5</v>
      </c>
      <c r="S16" s="30" t="s">
        <v>32</v>
      </c>
    </row>
    <row r="17" spans="1:34">
      <c r="A17" s="31" t="s">
        <v>685</v>
      </c>
      <c r="B17" s="34">
        <v>2.74</v>
      </c>
      <c r="C17" s="34">
        <v>11.200000000000001</v>
      </c>
      <c r="D17" s="34">
        <v>11.200000000000001</v>
      </c>
      <c r="E17" s="34">
        <v>11.2</v>
      </c>
      <c r="F17" s="34">
        <v>5.4</v>
      </c>
      <c r="G17" s="34">
        <v>12.48</v>
      </c>
      <c r="H17" s="34">
        <v>12.48</v>
      </c>
      <c r="I17" s="34">
        <v>14</v>
      </c>
      <c r="J17" s="34">
        <v>9.4500000000000011</v>
      </c>
      <c r="K17" s="34">
        <v>12.5</v>
      </c>
      <c r="L17" s="34">
        <v>12.5</v>
      </c>
      <c r="M17" s="34">
        <v>14</v>
      </c>
      <c r="N17" s="34">
        <v>13.5</v>
      </c>
      <c r="O17" s="34">
        <v>12.51</v>
      </c>
      <c r="P17" s="34">
        <v>12.51</v>
      </c>
      <c r="Q17" s="34">
        <v>14.000000000000002</v>
      </c>
      <c r="R17" s="34">
        <v>14</v>
      </c>
      <c r="S17" s="35" t="s">
        <v>32</v>
      </c>
    </row>
    <row r="18" spans="1:34">
      <c r="A18" s="31" t="s">
        <v>686</v>
      </c>
      <c r="B18" s="34">
        <v>0</v>
      </c>
      <c r="C18" s="34">
        <v>1.3999999999999997</v>
      </c>
      <c r="D18" s="34">
        <v>1.3999999999999997</v>
      </c>
      <c r="E18" s="34">
        <v>2.4000000000000004</v>
      </c>
      <c r="F18" s="34">
        <v>0.29999999999999993</v>
      </c>
      <c r="G18" s="34">
        <v>3.51</v>
      </c>
      <c r="H18" s="34">
        <v>3.51</v>
      </c>
      <c r="I18" s="34">
        <v>7</v>
      </c>
      <c r="J18" s="34">
        <v>0.52499999999999991</v>
      </c>
      <c r="K18" s="34">
        <v>6.25</v>
      </c>
      <c r="L18" s="34">
        <v>6.25</v>
      </c>
      <c r="M18" s="34">
        <v>13</v>
      </c>
      <c r="N18" s="34">
        <v>0.74999999999999978</v>
      </c>
      <c r="O18" s="34">
        <v>8.7449999999999992</v>
      </c>
      <c r="P18" s="34">
        <v>8.7449999999999992</v>
      </c>
      <c r="Q18" s="34">
        <v>18</v>
      </c>
      <c r="R18" s="34">
        <v>3.0000000000000004</v>
      </c>
      <c r="S18" s="35" t="s">
        <v>32</v>
      </c>
    </row>
    <row r="19" spans="1:34">
      <c r="A19" s="31" t="s">
        <v>687</v>
      </c>
      <c r="B19" s="34">
        <v>0</v>
      </c>
      <c r="C19" s="34">
        <v>1.3999999999999997</v>
      </c>
      <c r="D19" s="34">
        <v>1.3999999999999997</v>
      </c>
      <c r="E19" s="34">
        <v>2.4000000000000004</v>
      </c>
      <c r="F19" s="34">
        <v>0.29999999999999993</v>
      </c>
      <c r="G19" s="34">
        <v>3.51</v>
      </c>
      <c r="H19" s="34">
        <v>3.51</v>
      </c>
      <c r="I19" s="34">
        <v>7</v>
      </c>
      <c r="J19" s="34">
        <v>0.52499999999999991</v>
      </c>
      <c r="K19" s="34">
        <v>6.25</v>
      </c>
      <c r="L19" s="34">
        <v>6.25</v>
      </c>
      <c r="M19" s="34">
        <v>13</v>
      </c>
      <c r="N19" s="34">
        <v>0.74999999999999978</v>
      </c>
      <c r="O19" s="34">
        <v>8.7449999999999992</v>
      </c>
      <c r="P19" s="34">
        <v>8.7449999999999992</v>
      </c>
      <c r="Q19" s="34">
        <v>18</v>
      </c>
      <c r="R19" s="34">
        <v>3.0000000000000004</v>
      </c>
      <c r="S19" s="35" t="s">
        <v>32</v>
      </c>
    </row>
    <row r="20" spans="1:34">
      <c r="A20" s="31" t="s">
        <v>688</v>
      </c>
      <c r="B20" s="34">
        <v>0</v>
      </c>
      <c r="C20" s="34">
        <v>0</v>
      </c>
      <c r="D20" s="34">
        <v>0</v>
      </c>
      <c r="E20" s="34">
        <v>4</v>
      </c>
      <c r="F20" s="34">
        <v>0</v>
      </c>
      <c r="G20" s="34">
        <v>2.5</v>
      </c>
      <c r="H20" s="34">
        <v>0</v>
      </c>
      <c r="I20" s="34">
        <v>7</v>
      </c>
      <c r="J20" s="34">
        <v>2.5</v>
      </c>
      <c r="K20" s="34">
        <v>5</v>
      </c>
      <c r="L20" s="34">
        <v>0</v>
      </c>
      <c r="M20" s="34">
        <v>10</v>
      </c>
      <c r="N20" s="34">
        <v>5</v>
      </c>
      <c r="O20" s="34">
        <v>5</v>
      </c>
      <c r="P20" s="34">
        <v>0</v>
      </c>
      <c r="Q20" s="34">
        <v>15</v>
      </c>
      <c r="R20" s="34">
        <v>7.5</v>
      </c>
      <c r="S20" s="35" t="s">
        <v>32</v>
      </c>
    </row>
    <row r="24" spans="1:34">
      <c r="A24" s="22" t="s">
        <v>689</v>
      </c>
      <c r="B24" s="22"/>
      <c r="C24" s="22"/>
      <c r="D24" s="22"/>
      <c r="E24" s="22"/>
      <c r="F24" s="22"/>
      <c r="G24" s="22"/>
      <c r="H24" s="22"/>
      <c r="I24" s="22"/>
      <c r="J24" s="22"/>
      <c r="K24" s="22"/>
      <c r="L24" s="22"/>
      <c r="M24" s="22"/>
      <c r="N24" s="22"/>
      <c r="O24" s="22"/>
      <c r="P24" s="22"/>
      <c r="Q24" s="22"/>
      <c r="R24" s="22"/>
      <c r="S24" s="22"/>
    </row>
    <row r="25" spans="1:34">
      <c r="A25" s="23" t="s">
        <v>690</v>
      </c>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s="15" customFormat="1">
      <c r="A26" s="24" t="s">
        <v>108</v>
      </c>
      <c r="B26" s="305" t="s">
        <v>12</v>
      </c>
      <c r="C26" s="305" t="s">
        <v>691</v>
      </c>
      <c r="D26" s="305" t="s">
        <v>13</v>
      </c>
      <c r="E26" s="305" t="s">
        <v>14</v>
      </c>
      <c r="F26" s="305" t="s">
        <v>15</v>
      </c>
      <c r="G26" s="305" t="s">
        <v>16</v>
      </c>
      <c r="H26" s="305" t="s">
        <v>513</v>
      </c>
      <c r="I26" s="305" t="s">
        <v>514</v>
      </c>
      <c r="J26" s="305" t="s">
        <v>515</v>
      </c>
      <c r="K26" s="305" t="s">
        <v>13</v>
      </c>
      <c r="L26" s="305" t="s">
        <v>14</v>
      </c>
      <c r="M26" s="305" t="s">
        <v>15</v>
      </c>
      <c r="N26" s="305" t="s">
        <v>16</v>
      </c>
      <c r="O26" s="305" t="s">
        <v>513</v>
      </c>
      <c r="P26" s="305" t="s">
        <v>514</v>
      </c>
      <c r="Q26" s="305" t="s">
        <v>515</v>
      </c>
      <c r="R26" s="305" t="s">
        <v>13</v>
      </c>
      <c r="S26" s="305" t="s">
        <v>14</v>
      </c>
      <c r="T26" s="305" t="s">
        <v>15</v>
      </c>
      <c r="U26" s="305" t="s">
        <v>16</v>
      </c>
      <c r="V26" s="305" t="s">
        <v>521</v>
      </c>
      <c r="W26" s="305" t="s">
        <v>520</v>
      </c>
      <c r="X26" s="305" t="s">
        <v>522</v>
      </c>
      <c r="Y26" s="305" t="s">
        <v>692</v>
      </c>
      <c r="Z26" s="305" t="s">
        <v>13</v>
      </c>
      <c r="AA26" s="305" t="s">
        <v>14</v>
      </c>
      <c r="AB26" s="305" t="s">
        <v>15</v>
      </c>
      <c r="AC26" s="305" t="s">
        <v>16</v>
      </c>
      <c r="AD26" s="305" t="s">
        <v>521</v>
      </c>
      <c r="AE26" s="305" t="s">
        <v>520</v>
      </c>
      <c r="AF26" s="305" t="s">
        <v>522</v>
      </c>
      <c r="AG26" s="305" t="s">
        <v>692</v>
      </c>
      <c r="AH26" s="30"/>
    </row>
    <row r="27" spans="1:34" s="15" customFormat="1">
      <c r="A27" s="26" t="s">
        <v>182</v>
      </c>
      <c r="B27" s="303">
        <v>2023</v>
      </c>
      <c r="C27" s="303">
        <v>2030</v>
      </c>
      <c r="D27" s="303">
        <v>2030</v>
      </c>
      <c r="E27" s="303">
        <v>2030</v>
      </c>
      <c r="F27" s="303">
        <v>2030</v>
      </c>
      <c r="G27" s="303">
        <v>2030</v>
      </c>
      <c r="H27" s="303">
        <v>2030</v>
      </c>
      <c r="I27" s="303">
        <v>2030</v>
      </c>
      <c r="J27" s="303">
        <v>2030</v>
      </c>
      <c r="K27" s="303">
        <v>2035</v>
      </c>
      <c r="L27" s="303">
        <v>2035</v>
      </c>
      <c r="M27" s="303">
        <v>2035</v>
      </c>
      <c r="N27" s="303">
        <v>2035</v>
      </c>
      <c r="O27" s="303">
        <v>2035</v>
      </c>
      <c r="P27" s="303">
        <v>2035</v>
      </c>
      <c r="Q27" s="303">
        <v>2035</v>
      </c>
      <c r="R27" s="303">
        <v>2040</v>
      </c>
      <c r="S27" s="303">
        <v>2040</v>
      </c>
      <c r="T27" s="303">
        <v>2040</v>
      </c>
      <c r="U27" s="303">
        <v>2040</v>
      </c>
      <c r="V27" s="303">
        <v>2040</v>
      </c>
      <c r="W27" s="303">
        <v>2040</v>
      </c>
      <c r="X27" s="303">
        <v>2040</v>
      </c>
      <c r="Y27" s="303">
        <v>2040</v>
      </c>
      <c r="Z27" s="303">
        <v>2050</v>
      </c>
      <c r="AA27" s="303">
        <v>2050</v>
      </c>
      <c r="AB27" s="303">
        <v>2050</v>
      </c>
      <c r="AC27" s="303">
        <v>2050</v>
      </c>
      <c r="AD27" s="303">
        <v>2050</v>
      </c>
      <c r="AE27" s="303">
        <v>2050</v>
      </c>
      <c r="AF27" s="303">
        <v>2050</v>
      </c>
      <c r="AG27" s="303">
        <v>2050</v>
      </c>
      <c r="AH27" s="167" t="s">
        <v>218</v>
      </c>
    </row>
    <row r="28" spans="1:34">
      <c r="A28" s="24" t="s">
        <v>684</v>
      </c>
      <c r="B28" s="79">
        <v>2.74</v>
      </c>
      <c r="C28" s="79">
        <v>4.88</v>
      </c>
      <c r="D28" s="79">
        <v>14.000000000000002</v>
      </c>
      <c r="E28" s="79">
        <v>14.000000000000002</v>
      </c>
      <c r="F28" s="79">
        <v>20</v>
      </c>
      <c r="G28" s="79">
        <v>6</v>
      </c>
      <c r="H28" s="79">
        <v>19.7</v>
      </c>
      <c r="I28" s="79">
        <v>9.6999999999999993</v>
      </c>
      <c r="J28" s="79">
        <v>24.4</v>
      </c>
      <c r="K28" s="79">
        <v>22</v>
      </c>
      <c r="L28" s="79">
        <v>19.5</v>
      </c>
      <c r="M28" s="79">
        <v>35</v>
      </c>
      <c r="N28" s="79">
        <v>13.000000000000002</v>
      </c>
      <c r="O28" s="79">
        <v>26.2</v>
      </c>
      <c r="P28" s="79">
        <v>14.5</v>
      </c>
      <c r="Q28" s="79">
        <v>41</v>
      </c>
      <c r="R28" s="79">
        <v>30</v>
      </c>
      <c r="S28" s="79">
        <v>25</v>
      </c>
      <c r="T28" s="79">
        <v>50</v>
      </c>
      <c r="U28" s="79">
        <v>20</v>
      </c>
      <c r="V28" s="79">
        <v>21.6</v>
      </c>
      <c r="W28" s="79">
        <v>32.200000000000003</v>
      </c>
      <c r="X28" s="79">
        <v>57.7</v>
      </c>
      <c r="Y28" s="79">
        <v>27.5</v>
      </c>
      <c r="Z28" s="79">
        <v>35</v>
      </c>
      <c r="AA28" s="79">
        <v>30</v>
      </c>
      <c r="AB28" s="79">
        <v>65</v>
      </c>
      <c r="AC28" s="79">
        <v>27.5</v>
      </c>
      <c r="AD28" s="79">
        <v>13.899999999999999</v>
      </c>
      <c r="AE28" s="79">
        <v>19.5</v>
      </c>
      <c r="AF28" s="79">
        <v>78.5</v>
      </c>
      <c r="AG28" s="79">
        <v>12.5</v>
      </c>
      <c r="AH28" s="190" t="s">
        <v>32</v>
      </c>
    </row>
    <row r="29" spans="1:34">
      <c r="A29" s="31"/>
      <c r="B29" s="34"/>
      <c r="C29" s="34"/>
      <c r="D29" s="34"/>
      <c r="E29" s="34"/>
      <c r="F29" s="34"/>
      <c r="G29" s="34"/>
      <c r="H29" s="34"/>
      <c r="I29" s="34"/>
      <c r="J29" s="34"/>
      <c r="K29" s="34"/>
      <c r="L29" s="34"/>
      <c r="M29" s="34"/>
      <c r="N29" s="34"/>
      <c r="O29" s="34"/>
      <c r="P29" s="34"/>
      <c r="Q29" s="34"/>
      <c r="R29" s="34"/>
      <c r="S29" s="35"/>
      <c r="T29" s="140"/>
      <c r="U29" s="140"/>
      <c r="V29" s="140"/>
      <c r="W29" s="140"/>
      <c r="X29" s="140"/>
      <c r="Y29" s="140"/>
      <c r="Z29" s="140"/>
      <c r="AA29" s="140"/>
      <c r="AB29" s="140"/>
      <c r="AC29" s="140"/>
      <c r="AD29" s="140"/>
      <c r="AE29" s="140"/>
      <c r="AF29" s="140"/>
      <c r="AG29" s="140"/>
    </row>
  </sheetData>
  <pageMargins left="0.7" right="0.7" top="0.75" bottom="0.75" header="0.3" footer="0.3"/>
  <headerFooter>
    <oddFooter>&amp;C_x000D_&amp;1#&amp;"Calibri"&amp;10&amp;K000000 Intern/Internal</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FAFF8-B338-2E43-A1EA-730C450FA121}">
  <dimension ref="A1:AC164"/>
  <sheetViews>
    <sheetView showGridLines="0" topLeftCell="A137" zoomScaleNormal="100" workbookViewId="0">
      <selection activeCell="B160" sqref="B160"/>
    </sheetView>
  </sheetViews>
  <sheetFormatPr baseColWidth="10" defaultColWidth="11" defaultRowHeight="16"/>
  <cols>
    <col min="1" max="1" width="39" customWidth="1"/>
    <col min="2" max="2" width="8.6640625" bestFit="1" customWidth="1"/>
    <col min="3" max="5" width="11.33203125" bestFit="1" customWidth="1"/>
    <col min="18" max="18" width="11" style="13"/>
  </cols>
  <sheetData>
    <row r="1" spans="1:18">
      <c r="A1" t="s">
        <v>693</v>
      </c>
    </row>
    <row r="2" spans="1:18">
      <c r="A2" s="86" t="s">
        <v>694</v>
      </c>
      <c r="B2" s="86"/>
      <c r="C2" s="86"/>
      <c r="D2" s="86"/>
      <c r="E2" s="86"/>
      <c r="F2" s="86"/>
      <c r="G2" s="86"/>
      <c r="H2" s="86"/>
      <c r="I2" s="86"/>
      <c r="J2" s="86"/>
      <c r="K2" s="86"/>
      <c r="L2" s="86"/>
      <c r="M2" s="86"/>
      <c r="N2" s="86"/>
      <c r="O2" s="86"/>
      <c r="P2" s="86"/>
      <c r="Q2" s="86"/>
      <c r="R2" s="336"/>
    </row>
    <row r="3" spans="1:18">
      <c r="A3" s="24" t="s">
        <v>108</v>
      </c>
      <c r="B3" s="25" t="s">
        <v>13</v>
      </c>
      <c r="C3" s="25" t="s">
        <v>14</v>
      </c>
      <c r="D3" s="25" t="s">
        <v>15</v>
      </c>
      <c r="E3" s="25" t="s">
        <v>16</v>
      </c>
      <c r="F3" s="25" t="s">
        <v>13</v>
      </c>
      <c r="G3" s="25" t="s">
        <v>14</v>
      </c>
      <c r="H3" s="25" t="s">
        <v>15</v>
      </c>
      <c r="I3" s="25" t="s">
        <v>16</v>
      </c>
      <c r="J3" s="25" t="s">
        <v>13</v>
      </c>
      <c r="K3" s="25" t="s">
        <v>14</v>
      </c>
      <c r="L3" s="25" t="s">
        <v>15</v>
      </c>
      <c r="M3" s="25" t="s">
        <v>16</v>
      </c>
      <c r="N3" s="25" t="s">
        <v>13</v>
      </c>
      <c r="O3" s="25" t="s">
        <v>14</v>
      </c>
      <c r="P3" s="25" t="s">
        <v>15</v>
      </c>
      <c r="Q3" s="25" t="s">
        <v>16</v>
      </c>
    </row>
    <row r="4" spans="1:18">
      <c r="A4" s="26" t="s">
        <v>182</v>
      </c>
      <c r="B4" s="27">
        <v>2030</v>
      </c>
      <c r="C4" s="27">
        <v>2030</v>
      </c>
      <c r="D4" s="27">
        <v>2030</v>
      </c>
      <c r="E4" s="27">
        <v>2030</v>
      </c>
      <c r="F4" s="27">
        <v>2035</v>
      </c>
      <c r="G4" s="27">
        <v>2035</v>
      </c>
      <c r="H4" s="27">
        <v>2035</v>
      </c>
      <c r="I4" s="27">
        <v>2035</v>
      </c>
      <c r="J4" s="27">
        <v>2035</v>
      </c>
      <c r="K4" s="27">
        <v>2040</v>
      </c>
      <c r="L4" s="27">
        <v>2040</v>
      </c>
      <c r="M4" s="27">
        <v>2040</v>
      </c>
      <c r="N4" s="27">
        <v>2050</v>
      </c>
      <c r="O4" s="27">
        <v>2050</v>
      </c>
      <c r="P4" s="27">
        <v>2050</v>
      </c>
      <c r="Q4" s="27">
        <v>2050</v>
      </c>
      <c r="R4" s="27" t="s">
        <v>17</v>
      </c>
    </row>
    <row r="5" spans="1:18">
      <c r="A5" s="214" t="s">
        <v>694</v>
      </c>
      <c r="B5" s="209">
        <v>44</v>
      </c>
      <c r="C5" s="151">
        <v>34</v>
      </c>
      <c r="D5" s="151">
        <v>57</v>
      </c>
      <c r="E5" s="151">
        <v>70</v>
      </c>
      <c r="F5" s="151">
        <v>99</v>
      </c>
      <c r="G5" s="151">
        <v>87</v>
      </c>
      <c r="H5" s="151">
        <v>138</v>
      </c>
      <c r="I5" s="151">
        <v>209</v>
      </c>
      <c r="J5" s="151">
        <v>202</v>
      </c>
      <c r="K5" s="151">
        <v>180</v>
      </c>
      <c r="L5" s="151">
        <v>223</v>
      </c>
      <c r="M5" s="151">
        <v>342</v>
      </c>
      <c r="N5" s="151">
        <v>285</v>
      </c>
      <c r="O5" s="151">
        <v>253</v>
      </c>
      <c r="P5" s="151">
        <v>306</v>
      </c>
      <c r="Q5" s="151">
        <v>422</v>
      </c>
      <c r="R5" s="13" t="s">
        <v>32</v>
      </c>
    </row>
    <row r="6" spans="1:18">
      <c r="A6" s="268"/>
      <c r="B6" s="209"/>
      <c r="C6" s="151"/>
      <c r="D6" s="151"/>
      <c r="E6" s="151"/>
      <c r="F6" s="151"/>
      <c r="G6" s="151"/>
      <c r="H6" s="151"/>
      <c r="I6" s="151"/>
      <c r="J6" s="151"/>
      <c r="K6" s="151"/>
      <c r="L6" s="151"/>
      <c r="M6" s="151"/>
      <c r="N6" s="151"/>
      <c r="O6" s="151"/>
      <c r="P6" s="151"/>
      <c r="Q6" s="151"/>
    </row>
    <row r="7" spans="1:18" s="85" customFormat="1">
      <c r="B7" s="87"/>
      <c r="C7" s="87"/>
      <c r="D7" s="87"/>
      <c r="E7" s="87"/>
      <c r="F7" s="87"/>
      <c r="G7" s="87"/>
      <c r="H7" s="87"/>
      <c r="I7" s="87"/>
      <c r="J7" s="87"/>
      <c r="K7" s="87"/>
      <c r="L7" s="87"/>
      <c r="M7" s="87"/>
      <c r="N7" s="87"/>
      <c r="O7" s="87"/>
      <c r="P7" s="87"/>
      <c r="Q7" s="87"/>
      <c r="R7" s="87"/>
    </row>
    <row r="8" spans="1:18">
      <c r="A8" t="s">
        <v>695</v>
      </c>
      <c r="B8" s="88"/>
      <c r="C8" s="88"/>
      <c r="D8" s="88"/>
      <c r="E8" s="88"/>
      <c r="F8" s="88"/>
    </row>
    <row r="9" spans="1:18">
      <c r="A9" s="86" t="s">
        <v>696</v>
      </c>
      <c r="B9" s="89"/>
      <c r="C9" s="89"/>
      <c r="D9" s="89"/>
      <c r="E9" s="89"/>
      <c r="F9" s="89"/>
      <c r="G9" s="86"/>
      <c r="H9" s="86"/>
      <c r="I9" s="86"/>
      <c r="J9" s="86"/>
      <c r="K9" s="86"/>
      <c r="L9" s="86"/>
      <c r="M9" s="86"/>
      <c r="N9" s="86"/>
      <c r="O9" s="86"/>
      <c r="P9" s="86"/>
      <c r="Q9" s="86"/>
      <c r="R9" s="336"/>
    </row>
    <row r="10" spans="1:18">
      <c r="A10" s="24" t="s">
        <v>108</v>
      </c>
      <c r="B10" s="25" t="s">
        <v>13</v>
      </c>
      <c r="C10" s="25" t="s">
        <v>14</v>
      </c>
      <c r="D10" s="25" t="s">
        <v>15</v>
      </c>
      <c r="E10" s="25" t="s">
        <v>16</v>
      </c>
      <c r="F10" s="25" t="s">
        <v>13</v>
      </c>
      <c r="G10" s="25" t="s">
        <v>14</v>
      </c>
      <c r="H10" s="25" t="s">
        <v>15</v>
      </c>
      <c r="I10" s="25" t="s">
        <v>16</v>
      </c>
      <c r="J10" s="25" t="s">
        <v>13</v>
      </c>
      <c r="K10" s="25" t="s">
        <v>14</v>
      </c>
      <c r="L10" s="25" t="s">
        <v>15</v>
      </c>
      <c r="M10" s="25" t="s">
        <v>16</v>
      </c>
      <c r="N10" s="25" t="s">
        <v>13</v>
      </c>
      <c r="O10" s="25" t="s">
        <v>14</v>
      </c>
      <c r="P10" s="25" t="s">
        <v>15</v>
      </c>
      <c r="Q10" s="25" t="s">
        <v>16</v>
      </c>
    </row>
    <row r="11" spans="1:18">
      <c r="A11" s="26" t="s">
        <v>182</v>
      </c>
      <c r="B11" s="27">
        <v>2030</v>
      </c>
      <c r="C11" s="27">
        <v>2030</v>
      </c>
      <c r="D11" s="27">
        <v>2030</v>
      </c>
      <c r="E11" s="27">
        <v>2030</v>
      </c>
      <c r="F11" s="27">
        <v>2035</v>
      </c>
      <c r="G11" s="27">
        <v>2035</v>
      </c>
      <c r="H11" s="27">
        <v>2035</v>
      </c>
      <c r="I11" s="27">
        <v>2035</v>
      </c>
      <c r="J11" s="27">
        <v>2035</v>
      </c>
      <c r="K11" s="27">
        <v>2040</v>
      </c>
      <c r="L11" s="27">
        <v>2040</v>
      </c>
      <c r="M11" s="27">
        <v>2040</v>
      </c>
      <c r="N11" s="27">
        <v>2050</v>
      </c>
      <c r="O11" s="27">
        <v>2050</v>
      </c>
      <c r="P11" s="27">
        <v>2050</v>
      </c>
      <c r="Q11" s="27">
        <v>2050</v>
      </c>
      <c r="R11" s="121" t="s">
        <v>17</v>
      </c>
    </row>
    <row r="12" spans="1:18">
      <c r="A12" s="133" t="s">
        <v>697</v>
      </c>
      <c r="B12" s="131">
        <v>1500</v>
      </c>
      <c r="C12" s="131">
        <v>3000</v>
      </c>
      <c r="D12" s="131">
        <v>2000</v>
      </c>
      <c r="E12" s="131">
        <v>1200</v>
      </c>
      <c r="F12" s="131">
        <v>5000</v>
      </c>
      <c r="G12" s="131">
        <v>10000</v>
      </c>
      <c r="H12" s="131">
        <v>6000</v>
      </c>
      <c r="I12" s="131">
        <v>4500</v>
      </c>
      <c r="J12" s="131">
        <v>12000</v>
      </c>
      <c r="K12" s="131">
        <v>12000</v>
      </c>
      <c r="L12" s="131">
        <v>10000</v>
      </c>
      <c r="M12" s="131">
        <v>7000</v>
      </c>
      <c r="N12" s="131">
        <v>13000</v>
      </c>
      <c r="O12" s="131">
        <v>13000</v>
      </c>
      <c r="P12" s="131">
        <v>10000</v>
      </c>
      <c r="Q12" s="131">
        <v>11000</v>
      </c>
      <c r="R12" s="13" t="s">
        <v>660</v>
      </c>
    </row>
    <row r="13" spans="1:18">
      <c r="A13" s="215"/>
      <c r="B13" s="131"/>
      <c r="C13" s="131"/>
      <c r="D13" s="131"/>
      <c r="E13" s="131"/>
      <c r="F13" s="131"/>
      <c r="G13" s="131"/>
      <c r="H13" s="131"/>
      <c r="I13" s="131"/>
      <c r="J13" s="131"/>
      <c r="K13" s="131"/>
      <c r="L13" s="131"/>
      <c r="M13" s="131"/>
      <c r="N13" s="131"/>
      <c r="O13" s="131"/>
      <c r="P13" s="131"/>
      <c r="Q13" s="131"/>
    </row>
    <row r="15" spans="1:18">
      <c r="A15" t="s">
        <v>698</v>
      </c>
      <c r="B15" s="90"/>
      <c r="C15" s="91"/>
      <c r="D15" s="91"/>
      <c r="E15" s="91"/>
      <c r="F15" s="91"/>
    </row>
    <row r="16" spans="1:18">
      <c r="A16" s="86" t="s">
        <v>699</v>
      </c>
      <c r="B16" s="94"/>
      <c r="C16" s="94"/>
      <c r="D16" s="94"/>
      <c r="E16" s="94"/>
      <c r="F16" s="94"/>
      <c r="G16" s="86"/>
      <c r="H16" s="86"/>
      <c r="I16" s="86"/>
      <c r="J16" s="86"/>
      <c r="K16" s="86"/>
      <c r="L16" s="86"/>
      <c r="M16" s="86"/>
      <c r="N16" s="86"/>
      <c r="O16" s="86"/>
      <c r="P16" s="86"/>
      <c r="Q16" s="86"/>
      <c r="R16" s="336"/>
    </row>
    <row r="17" spans="1:18" s="15" customFormat="1">
      <c r="A17" s="24" t="s">
        <v>108</v>
      </c>
      <c r="B17" s="305" t="s">
        <v>13</v>
      </c>
      <c r="C17" s="305" t="s">
        <v>14</v>
      </c>
      <c r="D17" s="305" t="s">
        <v>15</v>
      </c>
      <c r="E17" s="305" t="s">
        <v>16</v>
      </c>
      <c r="F17" s="305" t="s">
        <v>13</v>
      </c>
      <c r="G17" s="305" t="s">
        <v>14</v>
      </c>
      <c r="H17" s="305" t="s">
        <v>15</v>
      </c>
      <c r="I17" s="305" t="s">
        <v>16</v>
      </c>
      <c r="J17" s="305" t="s">
        <v>13</v>
      </c>
      <c r="K17" s="305" t="s">
        <v>14</v>
      </c>
      <c r="L17" s="305" t="s">
        <v>15</v>
      </c>
      <c r="M17" s="305" t="s">
        <v>16</v>
      </c>
      <c r="N17" s="305" t="s">
        <v>13</v>
      </c>
      <c r="O17" s="305" t="s">
        <v>14</v>
      </c>
      <c r="P17" s="305" t="s">
        <v>15</v>
      </c>
      <c r="Q17" s="305" t="s">
        <v>16</v>
      </c>
      <c r="R17" s="337"/>
    </row>
    <row r="18" spans="1:18" s="15" customFormat="1">
      <c r="A18" s="26" t="s">
        <v>182</v>
      </c>
      <c r="B18" s="303">
        <v>2030</v>
      </c>
      <c r="C18" s="303">
        <v>2030</v>
      </c>
      <c r="D18" s="303">
        <v>2030</v>
      </c>
      <c r="E18" s="303">
        <v>2030</v>
      </c>
      <c r="F18" s="303">
        <v>2035</v>
      </c>
      <c r="G18" s="303">
        <v>2035</v>
      </c>
      <c r="H18" s="303">
        <v>2035</v>
      </c>
      <c r="I18" s="303">
        <v>2035</v>
      </c>
      <c r="J18" s="303">
        <v>2035</v>
      </c>
      <c r="K18" s="303">
        <v>2040</v>
      </c>
      <c r="L18" s="303">
        <v>2040</v>
      </c>
      <c r="M18" s="303">
        <v>2040</v>
      </c>
      <c r="N18" s="303">
        <v>2050</v>
      </c>
      <c r="O18" s="303">
        <v>2050</v>
      </c>
      <c r="P18" s="303">
        <v>2050</v>
      </c>
      <c r="Q18" s="303">
        <v>2050</v>
      </c>
      <c r="R18" s="338" t="s">
        <v>17</v>
      </c>
    </row>
    <row r="19" spans="1:18">
      <c r="A19" s="133" t="s">
        <v>700</v>
      </c>
      <c r="B19" s="132">
        <v>0</v>
      </c>
      <c r="C19" s="132">
        <v>0</v>
      </c>
      <c r="D19" s="132">
        <v>0</v>
      </c>
      <c r="E19" s="132">
        <v>0</v>
      </c>
      <c r="F19" s="132">
        <v>1000</v>
      </c>
      <c r="G19" s="132">
        <v>2000</v>
      </c>
      <c r="H19" s="132">
        <v>1500</v>
      </c>
      <c r="I19" s="132">
        <v>500</v>
      </c>
      <c r="J19" s="132">
        <v>4000</v>
      </c>
      <c r="K19" s="132">
        <v>10000</v>
      </c>
      <c r="L19" s="132">
        <v>2000</v>
      </c>
      <c r="M19" s="132">
        <v>2000</v>
      </c>
      <c r="N19" s="132">
        <v>15000</v>
      </c>
      <c r="O19" s="132">
        <v>21000</v>
      </c>
      <c r="P19" s="132">
        <v>10000</v>
      </c>
      <c r="Q19" s="132">
        <v>3000</v>
      </c>
      <c r="R19" s="13" t="s">
        <v>660</v>
      </c>
    </row>
    <row r="20" spans="1:18">
      <c r="A20" s="215"/>
      <c r="B20" s="132"/>
      <c r="C20" s="132"/>
      <c r="D20" s="132"/>
      <c r="E20" s="132"/>
      <c r="F20" s="132"/>
      <c r="G20" s="132"/>
      <c r="H20" s="132"/>
      <c r="I20" s="132"/>
      <c r="J20" s="132"/>
      <c r="K20" s="132"/>
      <c r="L20" s="132"/>
      <c r="M20" s="132"/>
      <c r="N20" s="132"/>
      <c r="O20" s="132"/>
      <c r="P20" s="132"/>
      <c r="Q20" s="132"/>
    </row>
    <row r="22" spans="1:18">
      <c r="A22" t="s">
        <v>701</v>
      </c>
      <c r="B22" s="92"/>
      <c r="C22" s="92"/>
      <c r="D22" s="92"/>
      <c r="E22" s="92"/>
      <c r="F22" s="92"/>
    </row>
    <row r="23" spans="1:18">
      <c r="A23" s="86" t="s">
        <v>702</v>
      </c>
      <c r="B23" s="93"/>
      <c r="C23" s="93"/>
      <c r="D23" s="93"/>
      <c r="E23" s="93"/>
      <c r="F23" s="93"/>
      <c r="G23" s="86"/>
      <c r="H23" s="86"/>
      <c r="I23" s="86"/>
      <c r="J23" s="86"/>
      <c r="K23" s="86"/>
      <c r="L23" s="86"/>
      <c r="M23" s="86"/>
      <c r="N23" s="86"/>
      <c r="O23" s="86"/>
      <c r="P23" s="86"/>
      <c r="Q23" s="86"/>
      <c r="R23" s="336"/>
    </row>
    <row r="24" spans="1:18">
      <c r="A24" s="24" t="s">
        <v>108</v>
      </c>
      <c r="B24" s="305" t="s">
        <v>13</v>
      </c>
      <c r="C24" s="305" t="s">
        <v>14</v>
      </c>
      <c r="D24" s="305" t="s">
        <v>15</v>
      </c>
      <c r="E24" s="305" t="s">
        <v>16</v>
      </c>
      <c r="F24" s="305" t="s">
        <v>13</v>
      </c>
      <c r="G24" s="305" t="s">
        <v>14</v>
      </c>
      <c r="H24" s="305" t="s">
        <v>15</v>
      </c>
      <c r="I24" s="305" t="s">
        <v>16</v>
      </c>
      <c r="J24" s="305" t="s">
        <v>13</v>
      </c>
      <c r="K24" s="305" t="s">
        <v>14</v>
      </c>
      <c r="L24" s="305" t="s">
        <v>15</v>
      </c>
      <c r="M24" s="305" t="s">
        <v>16</v>
      </c>
      <c r="N24" s="305" t="s">
        <v>13</v>
      </c>
      <c r="O24" s="305" t="s">
        <v>14</v>
      </c>
      <c r="P24" s="305" t="s">
        <v>15</v>
      </c>
      <c r="Q24" s="305" t="s">
        <v>16</v>
      </c>
      <c r="R24" s="337"/>
    </row>
    <row r="25" spans="1:18">
      <c r="A25" s="26" t="s">
        <v>182</v>
      </c>
      <c r="B25" s="303">
        <v>2030</v>
      </c>
      <c r="C25" s="303">
        <v>2030</v>
      </c>
      <c r="D25" s="303">
        <v>2030</v>
      </c>
      <c r="E25" s="303">
        <v>2030</v>
      </c>
      <c r="F25" s="303">
        <v>2035</v>
      </c>
      <c r="G25" s="303">
        <v>2035</v>
      </c>
      <c r="H25" s="303">
        <v>2035</v>
      </c>
      <c r="I25" s="303">
        <v>2035</v>
      </c>
      <c r="J25" s="303">
        <v>2040</v>
      </c>
      <c r="K25" s="303">
        <v>2040</v>
      </c>
      <c r="L25" s="303">
        <v>2040</v>
      </c>
      <c r="M25" s="303">
        <v>2040</v>
      </c>
      <c r="N25" s="303">
        <v>2050</v>
      </c>
      <c r="O25" s="303">
        <v>2050</v>
      </c>
      <c r="P25" s="303">
        <v>2050</v>
      </c>
      <c r="Q25" s="303">
        <v>2050</v>
      </c>
      <c r="R25" s="338" t="s">
        <v>17</v>
      </c>
    </row>
    <row r="26" spans="1:18">
      <c r="A26" s="133" t="s">
        <v>703</v>
      </c>
      <c r="B26" s="134">
        <v>50</v>
      </c>
      <c r="C26" s="134">
        <v>50</v>
      </c>
      <c r="D26" s="134">
        <v>0</v>
      </c>
      <c r="E26" s="134">
        <v>0</v>
      </c>
      <c r="F26" s="134">
        <v>50</v>
      </c>
      <c r="G26" s="134">
        <v>50</v>
      </c>
      <c r="H26" s="134">
        <v>50</v>
      </c>
      <c r="I26" s="134">
        <v>50</v>
      </c>
      <c r="J26" s="134">
        <v>50</v>
      </c>
      <c r="K26" s="134">
        <v>50</v>
      </c>
      <c r="L26" s="134">
        <v>50</v>
      </c>
      <c r="M26" s="134">
        <v>50</v>
      </c>
      <c r="N26" s="134">
        <v>4050</v>
      </c>
      <c r="O26" s="134">
        <v>6050</v>
      </c>
      <c r="P26" s="134">
        <v>50</v>
      </c>
      <c r="Q26" s="134">
        <v>50</v>
      </c>
      <c r="R26" s="13" t="s">
        <v>660</v>
      </c>
    </row>
    <row r="27" spans="1:18">
      <c r="A27" s="215"/>
      <c r="B27" s="134"/>
      <c r="C27" s="134"/>
      <c r="D27" s="134"/>
      <c r="E27" s="134"/>
      <c r="F27" s="134"/>
      <c r="G27" s="134"/>
      <c r="H27" s="134"/>
      <c r="I27" s="134"/>
      <c r="J27" s="134"/>
      <c r="K27" s="134"/>
      <c r="L27" s="134"/>
      <c r="M27" s="134"/>
      <c r="N27" s="134"/>
      <c r="O27" s="134"/>
      <c r="P27" s="134"/>
      <c r="Q27" s="134"/>
    </row>
    <row r="29" spans="1:18">
      <c r="A29" t="s">
        <v>704</v>
      </c>
      <c r="B29" s="95"/>
      <c r="C29" s="95"/>
      <c r="D29" s="95"/>
      <c r="E29" s="95"/>
      <c r="F29" s="95"/>
    </row>
    <row r="30" spans="1:18">
      <c r="A30" s="86" t="s">
        <v>705</v>
      </c>
      <c r="B30" s="98"/>
      <c r="C30" s="98"/>
      <c r="D30" s="98"/>
      <c r="E30" s="98"/>
      <c r="F30" s="98"/>
      <c r="G30" s="86"/>
      <c r="H30" s="86"/>
      <c r="I30" s="86"/>
      <c r="J30" s="86"/>
      <c r="K30" s="86"/>
      <c r="L30" s="86"/>
      <c r="M30" s="86"/>
      <c r="N30" s="86"/>
      <c r="O30" s="86"/>
      <c r="P30" s="86"/>
      <c r="Q30" s="86"/>
      <c r="R30" s="336"/>
    </row>
    <row r="31" spans="1:18" s="15" customFormat="1">
      <c r="A31" s="100" t="s">
        <v>108</v>
      </c>
      <c r="B31" s="339" t="s">
        <v>13</v>
      </c>
      <c r="C31" s="339" t="s">
        <v>14</v>
      </c>
      <c r="D31" s="339" t="s">
        <v>15</v>
      </c>
      <c r="E31" s="339" t="s">
        <v>16</v>
      </c>
      <c r="F31" s="339" t="s">
        <v>13</v>
      </c>
      <c r="G31" s="339" t="s">
        <v>14</v>
      </c>
      <c r="H31" s="339" t="s">
        <v>15</v>
      </c>
      <c r="I31" s="339" t="s">
        <v>16</v>
      </c>
      <c r="J31" s="339" t="s">
        <v>13</v>
      </c>
      <c r="K31" s="339" t="s">
        <v>14</v>
      </c>
      <c r="L31" s="339" t="s">
        <v>15</v>
      </c>
      <c r="M31" s="339" t="s">
        <v>16</v>
      </c>
      <c r="N31" s="339" t="s">
        <v>13</v>
      </c>
      <c r="O31" s="339" t="s">
        <v>14</v>
      </c>
      <c r="P31" s="339" t="s">
        <v>15</v>
      </c>
      <c r="Q31" s="339" t="s">
        <v>16</v>
      </c>
      <c r="R31" s="313"/>
    </row>
    <row r="32" spans="1:18" s="15" customFormat="1">
      <c r="A32" s="26" t="s">
        <v>182</v>
      </c>
      <c r="B32" s="303">
        <v>2030</v>
      </c>
      <c r="C32" s="303">
        <v>2030</v>
      </c>
      <c r="D32" s="303">
        <v>2030</v>
      </c>
      <c r="E32" s="303">
        <v>2030</v>
      </c>
      <c r="F32" s="303">
        <v>2035</v>
      </c>
      <c r="G32" s="303">
        <v>2035</v>
      </c>
      <c r="H32" s="303">
        <v>2035</v>
      </c>
      <c r="I32" s="303">
        <v>2035</v>
      </c>
      <c r="J32" s="303">
        <v>2040</v>
      </c>
      <c r="K32" s="303">
        <v>2040</v>
      </c>
      <c r="L32" s="303">
        <v>2040</v>
      </c>
      <c r="M32" s="303">
        <v>2040</v>
      </c>
      <c r="N32" s="303">
        <v>2050</v>
      </c>
      <c r="O32" s="303">
        <v>2050</v>
      </c>
      <c r="P32" s="303">
        <v>2050</v>
      </c>
      <c r="Q32" s="303">
        <v>2050</v>
      </c>
      <c r="R32" s="338" t="s">
        <v>17</v>
      </c>
    </row>
    <row r="33" spans="1:18">
      <c r="A33" s="135" t="s">
        <v>706</v>
      </c>
      <c r="B33" s="136">
        <v>3</v>
      </c>
      <c r="C33" s="136">
        <v>6</v>
      </c>
      <c r="D33" s="136">
        <v>4</v>
      </c>
      <c r="E33" s="136">
        <v>2</v>
      </c>
      <c r="F33" s="136">
        <v>12</v>
      </c>
      <c r="G33" s="136">
        <v>21</v>
      </c>
      <c r="H33" s="136">
        <v>14</v>
      </c>
      <c r="I33" s="136">
        <v>10</v>
      </c>
      <c r="J33" s="136">
        <v>30</v>
      </c>
      <c r="K33" s="136">
        <v>26</v>
      </c>
      <c r="L33" s="136">
        <v>21</v>
      </c>
      <c r="M33" s="136">
        <v>14</v>
      </c>
      <c r="N33" s="136">
        <v>38</v>
      </c>
      <c r="O33" s="136">
        <v>29</v>
      </c>
      <c r="P33" s="136">
        <v>24</v>
      </c>
      <c r="Q33" s="136">
        <v>20</v>
      </c>
      <c r="R33" s="13" t="s">
        <v>32</v>
      </c>
    </row>
    <row r="34" spans="1:18">
      <c r="A34" s="140"/>
      <c r="B34" s="136"/>
      <c r="C34" s="136"/>
      <c r="D34" s="136"/>
      <c r="E34" s="136"/>
      <c r="F34" s="136"/>
      <c r="G34" s="136"/>
      <c r="H34" s="136"/>
      <c r="I34" s="136"/>
      <c r="J34" s="136"/>
      <c r="K34" s="136"/>
      <c r="L34" s="136"/>
      <c r="M34" s="136"/>
      <c r="N34" s="136"/>
      <c r="O34" s="136"/>
      <c r="P34" s="136"/>
      <c r="Q34" s="136"/>
    </row>
    <row r="36" spans="1:18">
      <c r="A36" t="s">
        <v>707</v>
      </c>
      <c r="B36" s="95"/>
      <c r="C36" s="95"/>
      <c r="D36" s="95"/>
      <c r="E36" s="95"/>
      <c r="F36" s="95"/>
    </row>
    <row r="37" spans="1:18">
      <c r="A37" s="86" t="s">
        <v>708</v>
      </c>
      <c r="B37" s="98"/>
      <c r="C37" s="99"/>
      <c r="D37" s="99"/>
      <c r="E37" s="99"/>
      <c r="F37" s="99"/>
      <c r="G37" s="86"/>
      <c r="H37" s="86"/>
      <c r="I37" s="86"/>
      <c r="J37" s="86"/>
      <c r="K37" s="86"/>
      <c r="L37" s="86"/>
      <c r="M37" s="86"/>
      <c r="N37" s="86"/>
      <c r="O37" s="86"/>
      <c r="P37" s="86"/>
      <c r="Q37" s="86"/>
      <c r="R37" s="336"/>
    </row>
    <row r="38" spans="1:18" s="15" customFormat="1">
      <c r="A38" s="100" t="s">
        <v>108</v>
      </c>
      <c r="B38" s="339" t="s">
        <v>13</v>
      </c>
      <c r="C38" s="339" t="s">
        <v>14</v>
      </c>
      <c r="D38" s="339" t="s">
        <v>15</v>
      </c>
      <c r="E38" s="339" t="s">
        <v>16</v>
      </c>
      <c r="F38" s="339" t="s">
        <v>13</v>
      </c>
      <c r="G38" s="339" t="s">
        <v>14</v>
      </c>
      <c r="H38" s="339" t="s">
        <v>15</v>
      </c>
      <c r="I38" s="339" t="s">
        <v>16</v>
      </c>
      <c r="J38" s="339" t="s">
        <v>13</v>
      </c>
      <c r="K38" s="339" t="s">
        <v>14</v>
      </c>
      <c r="L38" s="339" t="s">
        <v>15</v>
      </c>
      <c r="M38" s="339" t="s">
        <v>16</v>
      </c>
      <c r="N38" s="339" t="s">
        <v>13</v>
      </c>
      <c r="O38" s="339" t="s">
        <v>14</v>
      </c>
      <c r="P38" s="339" t="s">
        <v>15</v>
      </c>
      <c r="Q38" s="339" t="s">
        <v>16</v>
      </c>
      <c r="R38" s="313"/>
    </row>
    <row r="39" spans="1:18" s="15" customFormat="1">
      <c r="A39" s="26" t="s">
        <v>182</v>
      </c>
      <c r="B39" s="303">
        <v>2030</v>
      </c>
      <c r="C39" s="303">
        <v>2030</v>
      </c>
      <c r="D39" s="303">
        <v>2030</v>
      </c>
      <c r="E39" s="303">
        <v>2030</v>
      </c>
      <c r="F39" s="303">
        <v>2035</v>
      </c>
      <c r="G39" s="303">
        <v>2035</v>
      </c>
      <c r="H39" s="303">
        <v>2035</v>
      </c>
      <c r="I39" s="303">
        <v>2035</v>
      </c>
      <c r="J39" s="303">
        <v>2040</v>
      </c>
      <c r="K39" s="303">
        <v>2040</v>
      </c>
      <c r="L39" s="303">
        <v>2040</v>
      </c>
      <c r="M39" s="303">
        <v>2040</v>
      </c>
      <c r="N39" s="303">
        <v>2050</v>
      </c>
      <c r="O39" s="303">
        <v>2050</v>
      </c>
      <c r="P39" s="303">
        <v>2050</v>
      </c>
      <c r="Q39" s="303">
        <v>2050</v>
      </c>
      <c r="R39" s="338" t="s">
        <v>17</v>
      </c>
    </row>
    <row r="40" spans="1:18">
      <c r="A40" s="133" t="s">
        <v>709</v>
      </c>
      <c r="B40" s="136">
        <v>0</v>
      </c>
      <c r="C40" s="137">
        <v>0</v>
      </c>
      <c r="D40" s="137">
        <v>0</v>
      </c>
      <c r="E40" s="137">
        <v>0</v>
      </c>
      <c r="F40" s="137">
        <v>2.7</v>
      </c>
      <c r="G40" s="137">
        <v>5.3</v>
      </c>
      <c r="H40" s="137">
        <v>4.3</v>
      </c>
      <c r="I40" s="137">
        <v>1.5</v>
      </c>
      <c r="J40" s="137">
        <v>11.8</v>
      </c>
      <c r="K40" s="137">
        <v>28.6</v>
      </c>
      <c r="L40" s="137">
        <v>5.4</v>
      </c>
      <c r="M40" s="137">
        <v>5.2</v>
      </c>
      <c r="N40" s="137">
        <v>51</v>
      </c>
      <c r="O40" s="137">
        <v>64</v>
      </c>
      <c r="P40" s="137">
        <v>30.4</v>
      </c>
      <c r="Q40" s="137">
        <v>8.1999999999999993</v>
      </c>
      <c r="R40" s="13" t="s">
        <v>32</v>
      </c>
    </row>
    <row r="41" spans="1:18">
      <c r="A41" s="215"/>
      <c r="B41" s="136"/>
      <c r="C41" s="137"/>
      <c r="D41" s="137"/>
      <c r="E41" s="137"/>
      <c r="F41" s="137"/>
      <c r="G41" s="137"/>
      <c r="H41" s="137"/>
      <c r="I41" s="137"/>
      <c r="J41" s="137"/>
      <c r="K41" s="137"/>
      <c r="L41" s="137"/>
      <c r="M41" s="137"/>
      <c r="N41" s="137"/>
      <c r="O41" s="137"/>
      <c r="P41" s="137"/>
      <c r="Q41" s="137"/>
    </row>
    <row r="42" spans="1:18">
      <c r="B42" s="16"/>
    </row>
    <row r="43" spans="1:18">
      <c r="A43" t="s">
        <v>710</v>
      </c>
      <c r="B43" s="95"/>
      <c r="C43" s="95"/>
      <c r="D43" s="95"/>
      <c r="E43" s="95"/>
      <c r="F43" s="95"/>
    </row>
    <row r="44" spans="1:18">
      <c r="A44" s="86" t="s">
        <v>711</v>
      </c>
      <c r="B44" s="98"/>
      <c r="C44" s="99"/>
      <c r="D44" s="99"/>
      <c r="E44" s="99"/>
      <c r="F44" s="99"/>
      <c r="G44" s="86"/>
      <c r="H44" s="86"/>
      <c r="I44" s="86"/>
      <c r="J44" s="86"/>
      <c r="K44" s="86"/>
      <c r="L44" s="86"/>
      <c r="M44" s="86"/>
      <c r="N44" s="86"/>
      <c r="O44" s="86"/>
      <c r="P44" s="86"/>
      <c r="Q44" s="86"/>
      <c r="R44" s="336"/>
    </row>
    <row r="45" spans="1:18" s="15" customFormat="1">
      <c r="A45" s="100" t="s">
        <v>108</v>
      </c>
      <c r="B45" s="339" t="s">
        <v>13</v>
      </c>
      <c r="C45" s="339" t="s">
        <v>14</v>
      </c>
      <c r="D45" s="339" t="s">
        <v>15</v>
      </c>
      <c r="E45" s="339" t="s">
        <v>16</v>
      </c>
      <c r="F45" s="339" t="s">
        <v>13</v>
      </c>
      <c r="G45" s="339" t="s">
        <v>14</v>
      </c>
      <c r="H45" s="339" t="s">
        <v>15</v>
      </c>
      <c r="I45" s="339" t="s">
        <v>16</v>
      </c>
      <c r="J45" s="339" t="s">
        <v>13</v>
      </c>
      <c r="K45" s="339" t="s">
        <v>14</v>
      </c>
      <c r="L45" s="339" t="s">
        <v>15</v>
      </c>
      <c r="M45" s="339" t="s">
        <v>16</v>
      </c>
      <c r="N45" s="339" t="s">
        <v>13</v>
      </c>
      <c r="O45" s="339" t="s">
        <v>14</v>
      </c>
      <c r="P45" s="339" t="s">
        <v>15</v>
      </c>
      <c r="Q45" s="339" t="s">
        <v>16</v>
      </c>
      <c r="R45" s="313"/>
    </row>
    <row r="46" spans="1:18" s="15" customFormat="1">
      <c r="A46" s="26" t="s">
        <v>182</v>
      </c>
      <c r="B46" s="303">
        <v>2030</v>
      </c>
      <c r="C46" s="303">
        <v>2030</v>
      </c>
      <c r="D46" s="303">
        <v>2030</v>
      </c>
      <c r="E46" s="303">
        <v>2030</v>
      </c>
      <c r="F46" s="303">
        <v>2035</v>
      </c>
      <c r="G46" s="303">
        <v>2035</v>
      </c>
      <c r="H46" s="303">
        <v>2035</v>
      </c>
      <c r="I46" s="303">
        <v>2035</v>
      </c>
      <c r="J46" s="303">
        <v>2040</v>
      </c>
      <c r="K46" s="303">
        <v>2040</v>
      </c>
      <c r="L46" s="303">
        <v>2040</v>
      </c>
      <c r="M46" s="303">
        <v>2040</v>
      </c>
      <c r="N46" s="303">
        <v>2050</v>
      </c>
      <c r="O46" s="303">
        <v>2050</v>
      </c>
      <c r="P46" s="303">
        <v>2050</v>
      </c>
      <c r="Q46" s="303">
        <v>2050</v>
      </c>
      <c r="R46" s="338" t="s">
        <v>17</v>
      </c>
    </row>
    <row r="47" spans="1:18">
      <c r="A47" s="133" t="s">
        <v>712</v>
      </c>
      <c r="B47" s="138">
        <v>0.2</v>
      </c>
      <c r="C47" s="139">
        <v>0.2</v>
      </c>
      <c r="D47" s="139">
        <v>0</v>
      </c>
      <c r="E47" s="139">
        <v>0</v>
      </c>
      <c r="F47" s="139">
        <v>0.2</v>
      </c>
      <c r="G47" s="139">
        <v>0.2</v>
      </c>
      <c r="H47" s="139">
        <v>0.2</v>
      </c>
      <c r="I47" s="139">
        <v>0.2</v>
      </c>
      <c r="J47" s="139">
        <v>0.2</v>
      </c>
      <c r="K47" s="139">
        <v>0.2</v>
      </c>
      <c r="L47" s="139">
        <v>0.2</v>
      </c>
      <c r="M47" s="139">
        <v>0.2</v>
      </c>
      <c r="N47" s="139">
        <v>16</v>
      </c>
      <c r="O47" s="139">
        <v>24</v>
      </c>
      <c r="P47" s="139">
        <v>0.2</v>
      </c>
      <c r="Q47" s="139">
        <v>0.2</v>
      </c>
      <c r="R47" s="13" t="s">
        <v>32</v>
      </c>
    </row>
    <row r="48" spans="1:18">
      <c r="A48" s="215"/>
      <c r="B48" s="138"/>
      <c r="C48" s="139"/>
      <c r="D48" s="139"/>
      <c r="E48" s="139"/>
      <c r="F48" s="139"/>
      <c r="G48" s="139"/>
      <c r="H48" s="139"/>
      <c r="I48" s="139"/>
      <c r="J48" s="139"/>
      <c r="K48" s="139"/>
      <c r="L48" s="139"/>
      <c r="M48" s="139"/>
      <c r="N48" s="139"/>
      <c r="O48" s="139"/>
      <c r="P48" s="139"/>
      <c r="Q48" s="139"/>
    </row>
    <row r="50" spans="1:18">
      <c r="A50" t="s">
        <v>713</v>
      </c>
      <c r="B50" s="95"/>
      <c r="C50" s="95"/>
      <c r="D50" s="95"/>
      <c r="E50" s="95"/>
      <c r="F50" s="95"/>
    </row>
    <row r="51" spans="1:18">
      <c r="A51" s="86" t="s">
        <v>714</v>
      </c>
      <c r="B51" s="98"/>
      <c r="C51" s="99"/>
      <c r="D51" s="99"/>
      <c r="E51" s="99"/>
      <c r="F51" s="99"/>
      <c r="G51" s="86"/>
      <c r="H51" s="86"/>
      <c r="I51" s="86"/>
      <c r="J51" s="86"/>
      <c r="K51" s="86"/>
      <c r="L51" s="86"/>
      <c r="M51" s="86"/>
      <c r="N51" s="86"/>
      <c r="O51" s="86"/>
      <c r="P51" s="86"/>
      <c r="Q51" s="86"/>
      <c r="R51" s="336"/>
    </row>
    <row r="52" spans="1:18" s="15" customFormat="1">
      <c r="A52" s="100" t="s">
        <v>108</v>
      </c>
      <c r="B52" s="339" t="s">
        <v>13</v>
      </c>
      <c r="C52" s="339" t="s">
        <v>14</v>
      </c>
      <c r="D52" s="339" t="s">
        <v>15</v>
      </c>
      <c r="E52" s="339" t="s">
        <v>16</v>
      </c>
      <c r="F52" s="339" t="s">
        <v>13</v>
      </c>
      <c r="G52" s="339" t="s">
        <v>14</v>
      </c>
      <c r="H52" s="339" t="s">
        <v>15</v>
      </c>
      <c r="I52" s="339" t="s">
        <v>16</v>
      </c>
      <c r="J52" s="339" t="s">
        <v>13</v>
      </c>
      <c r="K52" s="339" t="s">
        <v>14</v>
      </c>
      <c r="L52" s="339" t="s">
        <v>15</v>
      </c>
      <c r="M52" s="339" t="s">
        <v>16</v>
      </c>
      <c r="N52" s="339" t="s">
        <v>13</v>
      </c>
      <c r="O52" s="339" t="s">
        <v>14</v>
      </c>
      <c r="P52" s="339" t="s">
        <v>15</v>
      </c>
      <c r="Q52" s="339" t="s">
        <v>16</v>
      </c>
      <c r="R52" s="313"/>
    </row>
    <row r="53" spans="1:18" s="15" customFormat="1">
      <c r="A53" s="26" t="s">
        <v>182</v>
      </c>
      <c r="B53" s="303">
        <v>2030</v>
      </c>
      <c r="C53" s="303">
        <v>2030</v>
      </c>
      <c r="D53" s="303">
        <v>2030</v>
      </c>
      <c r="E53" s="303">
        <v>2030</v>
      </c>
      <c r="F53" s="303">
        <v>2035</v>
      </c>
      <c r="G53" s="303">
        <v>2035</v>
      </c>
      <c r="H53" s="303">
        <v>2035</v>
      </c>
      <c r="I53" s="303">
        <v>2035</v>
      </c>
      <c r="J53" s="303">
        <v>2040</v>
      </c>
      <c r="K53" s="303">
        <v>2040</v>
      </c>
      <c r="L53" s="303">
        <v>2040</v>
      </c>
      <c r="M53" s="303">
        <v>2040</v>
      </c>
      <c r="N53" s="303">
        <v>2050</v>
      </c>
      <c r="O53" s="303">
        <v>2050</v>
      </c>
      <c r="P53" s="303">
        <v>2050</v>
      </c>
      <c r="Q53" s="303">
        <v>2050</v>
      </c>
      <c r="R53" s="338" t="s">
        <v>17</v>
      </c>
    </row>
    <row r="54" spans="1:18">
      <c r="A54" s="133" t="s">
        <v>715</v>
      </c>
      <c r="B54" s="136">
        <v>1000</v>
      </c>
      <c r="C54" s="137">
        <v>1000</v>
      </c>
      <c r="D54" s="137">
        <v>1000</v>
      </c>
      <c r="E54" s="137">
        <v>1000</v>
      </c>
      <c r="F54" s="137">
        <v>1800</v>
      </c>
      <c r="G54" s="137">
        <v>1000</v>
      </c>
      <c r="H54" s="137">
        <v>2605</v>
      </c>
      <c r="I54" s="137">
        <v>1000</v>
      </c>
      <c r="J54" s="137">
        <v>1800</v>
      </c>
      <c r="K54" s="137">
        <v>1000</v>
      </c>
      <c r="L54" s="137">
        <v>3405</v>
      </c>
      <c r="M54" s="137">
        <v>1000</v>
      </c>
      <c r="N54" s="137">
        <v>1800</v>
      </c>
      <c r="O54" s="137">
        <v>1000</v>
      </c>
      <c r="P54" s="137">
        <v>4205</v>
      </c>
      <c r="Q54" s="137">
        <v>1000</v>
      </c>
      <c r="R54" s="13" t="s">
        <v>660</v>
      </c>
    </row>
    <row r="55" spans="1:18">
      <c r="A55" s="215"/>
      <c r="B55" s="136"/>
      <c r="C55" s="137"/>
      <c r="D55" s="137"/>
      <c r="E55" s="137"/>
      <c r="F55" s="137"/>
      <c r="G55" s="137"/>
      <c r="H55" s="137"/>
      <c r="I55" s="137"/>
      <c r="J55" s="137"/>
      <c r="K55" s="137"/>
      <c r="L55" s="137"/>
      <c r="M55" s="137"/>
      <c r="N55" s="137"/>
      <c r="O55" s="137"/>
      <c r="P55" s="137"/>
      <c r="Q55" s="137"/>
    </row>
    <row r="57" spans="1:18">
      <c r="A57" t="s">
        <v>716</v>
      </c>
      <c r="B57" s="101"/>
      <c r="C57" s="101"/>
      <c r="D57" s="101"/>
      <c r="E57" s="101"/>
      <c r="F57" s="101"/>
      <c r="G57" s="1"/>
      <c r="M57" s="1"/>
      <c r="N57" s="1"/>
    </row>
    <row r="58" spans="1:18">
      <c r="A58" s="86" t="s">
        <v>717</v>
      </c>
      <c r="B58" s="103"/>
      <c r="C58" s="103"/>
      <c r="D58" s="103"/>
      <c r="E58" s="103"/>
      <c r="F58" s="103"/>
      <c r="G58" s="104"/>
      <c r="H58" s="86"/>
      <c r="I58" s="86"/>
      <c r="J58" s="86"/>
      <c r="K58" s="86"/>
      <c r="L58" s="86"/>
      <c r="M58" s="104"/>
      <c r="N58" s="104"/>
      <c r="O58" s="86"/>
      <c r="P58" s="86"/>
      <c r="Q58" s="86"/>
      <c r="R58" s="336"/>
    </row>
    <row r="59" spans="1:18" s="15" customFormat="1">
      <c r="A59" s="100" t="s">
        <v>108</v>
      </c>
      <c r="B59" s="339" t="s">
        <v>13</v>
      </c>
      <c r="C59" s="339" t="s">
        <v>14</v>
      </c>
      <c r="D59" s="339" t="s">
        <v>15</v>
      </c>
      <c r="E59" s="339" t="s">
        <v>16</v>
      </c>
      <c r="F59" s="339" t="s">
        <v>13</v>
      </c>
      <c r="G59" s="339" t="s">
        <v>14</v>
      </c>
      <c r="H59" s="339" t="s">
        <v>15</v>
      </c>
      <c r="I59" s="339" t="s">
        <v>16</v>
      </c>
      <c r="J59" s="339" t="s">
        <v>13</v>
      </c>
      <c r="K59" s="339" t="s">
        <v>14</v>
      </c>
      <c r="L59" s="339" t="s">
        <v>15</v>
      </c>
      <c r="M59" s="339" t="s">
        <v>16</v>
      </c>
      <c r="N59" s="339" t="s">
        <v>13</v>
      </c>
      <c r="O59" s="339" t="s">
        <v>14</v>
      </c>
      <c r="P59" s="339" t="s">
        <v>15</v>
      </c>
      <c r="Q59" s="339" t="s">
        <v>16</v>
      </c>
      <c r="R59" s="313"/>
    </row>
    <row r="60" spans="1:18" s="15" customFormat="1">
      <c r="A60" s="26" t="s">
        <v>182</v>
      </c>
      <c r="B60" s="303">
        <v>2030</v>
      </c>
      <c r="C60" s="303">
        <v>2030</v>
      </c>
      <c r="D60" s="303">
        <v>2030</v>
      </c>
      <c r="E60" s="303">
        <v>2030</v>
      </c>
      <c r="F60" s="303">
        <v>2035</v>
      </c>
      <c r="G60" s="303">
        <v>2035</v>
      </c>
      <c r="H60" s="303">
        <v>2035</v>
      </c>
      <c r="I60" s="303">
        <v>2035</v>
      </c>
      <c r="J60" s="303">
        <v>2040</v>
      </c>
      <c r="K60" s="303">
        <v>2040</v>
      </c>
      <c r="L60" s="303">
        <v>2040</v>
      </c>
      <c r="M60" s="303">
        <v>2040</v>
      </c>
      <c r="N60" s="303">
        <v>2050</v>
      </c>
      <c r="O60" s="303">
        <v>2050</v>
      </c>
      <c r="P60" s="303">
        <v>2050</v>
      </c>
      <c r="Q60" s="303">
        <v>2050</v>
      </c>
      <c r="R60" s="338" t="s">
        <v>17</v>
      </c>
    </row>
    <row r="61" spans="1:18">
      <c r="A61" s="133" t="s">
        <v>718</v>
      </c>
      <c r="B61" s="141">
        <v>8</v>
      </c>
      <c r="C61" s="141">
        <v>8</v>
      </c>
      <c r="D61" s="141">
        <v>8</v>
      </c>
      <c r="E61" s="141">
        <v>8</v>
      </c>
      <c r="F61" s="141">
        <v>14</v>
      </c>
      <c r="G61" s="142">
        <v>8</v>
      </c>
      <c r="H61" s="141">
        <v>20</v>
      </c>
      <c r="I61" s="141">
        <v>7</v>
      </c>
      <c r="J61" s="141">
        <v>14</v>
      </c>
      <c r="K61" s="141">
        <v>8</v>
      </c>
      <c r="L61" s="141">
        <v>26</v>
      </c>
      <c r="M61" s="142">
        <v>7</v>
      </c>
      <c r="N61" s="142">
        <v>14</v>
      </c>
      <c r="O61" s="141">
        <v>8</v>
      </c>
      <c r="P61" s="141">
        <v>32</v>
      </c>
      <c r="Q61" s="141">
        <v>7</v>
      </c>
      <c r="R61" s="13" t="s">
        <v>32</v>
      </c>
    </row>
    <row r="62" spans="1:18">
      <c r="A62" s="215"/>
      <c r="B62" s="141"/>
      <c r="C62" s="141"/>
      <c r="D62" s="141"/>
      <c r="E62" s="141"/>
      <c r="F62" s="141"/>
      <c r="G62" s="142"/>
      <c r="H62" s="141"/>
      <c r="I62" s="141"/>
      <c r="J62" s="141"/>
      <c r="K62" s="141"/>
      <c r="L62" s="141"/>
      <c r="M62" s="142"/>
      <c r="N62" s="142"/>
      <c r="O62" s="141"/>
      <c r="P62" s="141"/>
      <c r="Q62" s="141"/>
    </row>
    <row r="63" spans="1:18">
      <c r="B63" s="1"/>
      <c r="C63" s="1"/>
      <c r="D63" s="1"/>
      <c r="E63" s="1"/>
      <c r="F63" s="1"/>
      <c r="G63" s="1"/>
      <c r="H63" s="1"/>
      <c r="I63" s="1"/>
      <c r="J63" s="1"/>
      <c r="K63" s="1"/>
      <c r="L63" s="1"/>
      <c r="M63" s="1"/>
      <c r="N63" s="1"/>
    </row>
    <row r="64" spans="1:18">
      <c r="A64" t="s">
        <v>719</v>
      </c>
      <c r="B64" s="102"/>
      <c r="C64" s="102"/>
      <c r="D64" s="102"/>
      <c r="E64" s="102"/>
      <c r="F64" s="102"/>
    </row>
    <row r="65" spans="1:18">
      <c r="A65" s="86" t="s">
        <v>720</v>
      </c>
      <c r="B65" s="98"/>
      <c r="C65" s="99"/>
      <c r="D65" s="99"/>
      <c r="E65" s="99"/>
      <c r="F65" s="99"/>
      <c r="G65" s="86"/>
      <c r="H65" s="86"/>
      <c r="I65" s="86"/>
      <c r="J65" s="86"/>
      <c r="K65" s="86"/>
      <c r="L65" s="86"/>
      <c r="M65" s="86"/>
      <c r="N65" s="86"/>
      <c r="O65" s="86"/>
      <c r="P65" s="86"/>
      <c r="Q65" s="86"/>
      <c r="R65" s="336"/>
    </row>
    <row r="66" spans="1:18" s="15" customFormat="1">
      <c r="A66" s="100" t="s">
        <v>108</v>
      </c>
      <c r="B66" s="339" t="s">
        <v>13</v>
      </c>
      <c r="C66" s="339" t="s">
        <v>14</v>
      </c>
      <c r="D66" s="339" t="s">
        <v>15</v>
      </c>
      <c r="E66" s="339" t="s">
        <v>16</v>
      </c>
      <c r="F66" s="339" t="s">
        <v>13</v>
      </c>
      <c r="G66" s="339" t="s">
        <v>14</v>
      </c>
      <c r="H66" s="339" t="s">
        <v>15</v>
      </c>
      <c r="I66" s="339" t="s">
        <v>16</v>
      </c>
      <c r="J66" s="339" t="s">
        <v>13</v>
      </c>
      <c r="K66" s="339" t="s">
        <v>14</v>
      </c>
      <c r="L66" s="339" t="s">
        <v>15</v>
      </c>
      <c r="M66" s="339" t="s">
        <v>16</v>
      </c>
      <c r="N66" s="339" t="s">
        <v>13</v>
      </c>
      <c r="O66" s="339" t="s">
        <v>14</v>
      </c>
      <c r="P66" s="339" t="s">
        <v>15</v>
      </c>
      <c r="Q66" s="339" t="s">
        <v>16</v>
      </c>
      <c r="R66" s="313"/>
    </row>
    <row r="67" spans="1:18" s="15" customFormat="1">
      <c r="A67" s="26" t="s">
        <v>182</v>
      </c>
      <c r="B67" s="303">
        <v>2030</v>
      </c>
      <c r="C67" s="303">
        <v>2030</v>
      </c>
      <c r="D67" s="303">
        <v>2030</v>
      </c>
      <c r="E67" s="303">
        <v>2030</v>
      </c>
      <c r="F67" s="303">
        <v>2035</v>
      </c>
      <c r="G67" s="303">
        <v>2035</v>
      </c>
      <c r="H67" s="303">
        <v>2035</v>
      </c>
      <c r="I67" s="303">
        <v>2035</v>
      </c>
      <c r="J67" s="303">
        <v>2040</v>
      </c>
      <c r="K67" s="303">
        <v>2040</v>
      </c>
      <c r="L67" s="303">
        <v>2040</v>
      </c>
      <c r="M67" s="303">
        <v>2040</v>
      </c>
      <c r="N67" s="303">
        <v>2050</v>
      </c>
      <c r="O67" s="303">
        <v>2050</v>
      </c>
      <c r="P67" s="303">
        <v>2050</v>
      </c>
      <c r="Q67" s="303">
        <v>2050</v>
      </c>
      <c r="R67" s="338" t="s">
        <v>17</v>
      </c>
    </row>
    <row r="68" spans="1:18">
      <c r="A68" s="133" t="s">
        <v>721</v>
      </c>
      <c r="B68" s="143">
        <v>0</v>
      </c>
      <c r="C68" s="144">
        <v>0</v>
      </c>
      <c r="D68" s="144">
        <v>0</v>
      </c>
      <c r="E68" s="144">
        <v>0</v>
      </c>
      <c r="F68" s="144">
        <v>5</v>
      </c>
      <c r="G68" s="144">
        <v>0</v>
      </c>
      <c r="H68" s="144">
        <v>0</v>
      </c>
      <c r="I68" s="144">
        <v>5</v>
      </c>
      <c r="J68" s="144">
        <v>18</v>
      </c>
      <c r="K68" s="144">
        <v>0</v>
      </c>
      <c r="L68" s="144">
        <v>0</v>
      </c>
      <c r="M68" s="144">
        <v>18</v>
      </c>
      <c r="N68" s="144">
        <v>27</v>
      </c>
      <c r="O68" s="144">
        <v>0</v>
      </c>
      <c r="P68" s="144">
        <v>0</v>
      </c>
      <c r="Q68" s="144">
        <v>40</v>
      </c>
      <c r="R68" s="13" t="s">
        <v>32</v>
      </c>
    </row>
    <row r="69" spans="1:18">
      <c r="A69" s="215"/>
      <c r="B69" s="143"/>
      <c r="C69" s="144"/>
      <c r="D69" s="144"/>
      <c r="E69" s="144"/>
      <c r="F69" s="144"/>
      <c r="G69" s="144"/>
      <c r="H69" s="144"/>
      <c r="I69" s="144"/>
      <c r="J69" s="144"/>
      <c r="K69" s="144"/>
      <c r="L69" s="144"/>
      <c r="M69" s="144"/>
      <c r="N69" s="144"/>
      <c r="O69" s="144"/>
      <c r="P69" s="144"/>
      <c r="Q69" s="144"/>
    </row>
    <row r="71" spans="1:18">
      <c r="A71" t="s">
        <v>722</v>
      </c>
      <c r="B71" s="95"/>
      <c r="C71" s="95"/>
      <c r="D71" s="95"/>
      <c r="E71" s="95"/>
      <c r="F71" s="95"/>
    </row>
    <row r="72" spans="1:18">
      <c r="A72" s="86" t="s">
        <v>723</v>
      </c>
      <c r="B72" s="98"/>
      <c r="C72" s="99"/>
      <c r="D72" s="99"/>
      <c r="E72" s="99"/>
      <c r="F72" s="99"/>
      <c r="G72" s="86"/>
      <c r="H72" s="86"/>
      <c r="I72" s="86"/>
      <c r="J72" s="86"/>
      <c r="K72" s="86"/>
      <c r="L72" s="86"/>
      <c r="M72" s="86"/>
      <c r="N72" s="86"/>
      <c r="O72" s="86"/>
      <c r="P72" s="86"/>
      <c r="Q72" s="86"/>
      <c r="R72" s="336"/>
    </row>
    <row r="73" spans="1:18" s="15" customFormat="1">
      <c r="A73" s="100" t="s">
        <v>108</v>
      </c>
      <c r="B73" s="339" t="s">
        <v>13</v>
      </c>
      <c r="C73" s="339" t="s">
        <v>14</v>
      </c>
      <c r="D73" s="339" t="s">
        <v>15</v>
      </c>
      <c r="E73" s="339" t="s">
        <v>16</v>
      </c>
      <c r="F73" s="339" t="s">
        <v>13</v>
      </c>
      <c r="G73" s="339" t="s">
        <v>14</v>
      </c>
      <c r="H73" s="339" t="s">
        <v>15</v>
      </c>
      <c r="I73" s="339" t="s">
        <v>16</v>
      </c>
      <c r="J73" s="339" t="s">
        <v>13</v>
      </c>
      <c r="K73" s="339" t="s">
        <v>14</v>
      </c>
      <c r="L73" s="339" t="s">
        <v>15</v>
      </c>
      <c r="M73" s="339" t="s">
        <v>16</v>
      </c>
      <c r="N73" s="339" t="s">
        <v>13</v>
      </c>
      <c r="O73" s="339" t="s">
        <v>14</v>
      </c>
      <c r="P73" s="339" t="s">
        <v>15</v>
      </c>
      <c r="Q73" s="339" t="s">
        <v>16</v>
      </c>
      <c r="R73" s="313"/>
    </row>
    <row r="74" spans="1:18" s="15" customFormat="1">
      <c r="A74" s="26" t="s">
        <v>182</v>
      </c>
      <c r="B74" s="340">
        <v>2030</v>
      </c>
      <c r="C74" s="303">
        <v>2030</v>
      </c>
      <c r="D74" s="303">
        <v>2030</v>
      </c>
      <c r="E74" s="303">
        <v>2030</v>
      </c>
      <c r="F74" s="303">
        <v>2035</v>
      </c>
      <c r="G74" s="303">
        <v>2035</v>
      </c>
      <c r="H74" s="303">
        <v>2035</v>
      </c>
      <c r="I74" s="303">
        <v>2035</v>
      </c>
      <c r="J74" s="303">
        <v>2040</v>
      </c>
      <c r="K74" s="303">
        <v>2040</v>
      </c>
      <c r="L74" s="303">
        <v>2040</v>
      </c>
      <c r="M74" s="303">
        <v>2040</v>
      </c>
      <c r="N74" s="303">
        <v>2050</v>
      </c>
      <c r="O74" s="303">
        <v>2050</v>
      </c>
      <c r="P74" s="303">
        <v>2050</v>
      </c>
      <c r="Q74" s="303">
        <v>2050</v>
      </c>
      <c r="R74" s="338" t="s">
        <v>17</v>
      </c>
    </row>
    <row r="75" spans="1:18" ht="18">
      <c r="A75" s="145" t="s">
        <v>724</v>
      </c>
      <c r="B75" s="134">
        <v>1181</v>
      </c>
      <c r="C75" s="134">
        <v>900</v>
      </c>
      <c r="D75" s="134">
        <v>1575</v>
      </c>
      <c r="E75" s="134">
        <v>2813</v>
      </c>
      <c r="F75" s="134">
        <v>4108</v>
      </c>
      <c r="G75" s="134">
        <v>3824</v>
      </c>
      <c r="H75" s="134">
        <v>6240</v>
      </c>
      <c r="I75" s="134">
        <v>13978</v>
      </c>
      <c r="J75" s="134">
        <v>9537</v>
      </c>
      <c r="K75" s="134">
        <v>9161</v>
      </c>
      <c r="L75" s="134">
        <v>11423</v>
      </c>
      <c r="M75" s="134">
        <v>22427</v>
      </c>
      <c r="N75" s="134">
        <v>9582</v>
      </c>
      <c r="O75" s="134">
        <v>8991</v>
      </c>
      <c r="P75" s="134">
        <v>14195</v>
      </c>
      <c r="Q75" s="134">
        <v>24489</v>
      </c>
      <c r="R75" s="13" t="s">
        <v>660</v>
      </c>
    </row>
    <row r="76" spans="1:18">
      <c r="A76" s="146" t="s">
        <v>725</v>
      </c>
      <c r="B76" s="134">
        <v>105</v>
      </c>
      <c r="C76" s="134">
        <v>80</v>
      </c>
      <c r="D76" s="134">
        <v>140</v>
      </c>
      <c r="E76" s="134">
        <v>250</v>
      </c>
      <c r="F76" s="134">
        <v>593</v>
      </c>
      <c r="G76" s="134">
        <v>552</v>
      </c>
      <c r="H76" s="134">
        <v>900</v>
      </c>
      <c r="I76" s="134">
        <v>2016</v>
      </c>
      <c r="J76" s="134">
        <v>2448</v>
      </c>
      <c r="K76" s="134">
        <v>2352</v>
      </c>
      <c r="L76" s="134">
        <v>2932</v>
      </c>
      <c r="M76" s="134">
        <v>5757</v>
      </c>
      <c r="N76" s="134">
        <v>2981</v>
      </c>
      <c r="O76" s="134">
        <v>2797</v>
      </c>
      <c r="P76" s="134">
        <v>4416</v>
      </c>
      <c r="Q76" s="134">
        <v>7619</v>
      </c>
      <c r="R76" s="13" t="s">
        <v>660</v>
      </c>
    </row>
    <row r="77" spans="1:18" ht="18">
      <c r="A77" s="147" t="s">
        <v>726</v>
      </c>
      <c r="B77" s="134">
        <v>315</v>
      </c>
      <c r="C77" s="134">
        <v>240</v>
      </c>
      <c r="D77" s="134">
        <v>420</v>
      </c>
      <c r="E77" s="134">
        <v>750</v>
      </c>
      <c r="F77" s="134">
        <v>1580</v>
      </c>
      <c r="G77" s="134">
        <v>1471</v>
      </c>
      <c r="H77" s="134">
        <v>2400</v>
      </c>
      <c r="I77" s="134">
        <v>5376</v>
      </c>
      <c r="J77" s="134">
        <v>5100</v>
      </c>
      <c r="K77" s="134">
        <v>4899</v>
      </c>
      <c r="L77" s="134">
        <v>6109</v>
      </c>
      <c r="M77" s="134">
        <v>11993</v>
      </c>
      <c r="N77" s="134">
        <v>6388</v>
      </c>
      <c r="O77" s="134">
        <v>5994</v>
      </c>
      <c r="P77" s="134">
        <v>9463</v>
      </c>
      <c r="Q77" s="134">
        <v>16326</v>
      </c>
      <c r="R77" s="13" t="s">
        <v>660</v>
      </c>
    </row>
    <row r="78" spans="1:18">
      <c r="A78" s="146" t="s">
        <v>80</v>
      </c>
      <c r="B78" s="134">
        <v>1601</v>
      </c>
      <c r="C78" s="134">
        <v>1220</v>
      </c>
      <c r="D78" s="134">
        <v>2135</v>
      </c>
      <c r="E78" s="134">
        <v>3813</v>
      </c>
      <c r="F78" s="134">
        <v>6281</v>
      </c>
      <c r="G78" s="134">
        <v>5846</v>
      </c>
      <c r="H78" s="134">
        <v>9540</v>
      </c>
      <c r="I78" s="134">
        <v>21370</v>
      </c>
      <c r="J78" s="134">
        <v>17085</v>
      </c>
      <c r="K78" s="134">
        <v>16412</v>
      </c>
      <c r="L78" s="134">
        <v>20463</v>
      </c>
      <c r="M78" s="134">
        <v>40177</v>
      </c>
      <c r="N78" s="134">
        <v>18951</v>
      </c>
      <c r="O78" s="134">
        <v>17783</v>
      </c>
      <c r="P78" s="134">
        <v>28074</v>
      </c>
      <c r="Q78" s="134">
        <v>48433</v>
      </c>
      <c r="R78" s="13" t="s">
        <v>660</v>
      </c>
    </row>
    <row r="79" spans="1:18">
      <c r="A79" s="277"/>
      <c r="B79" s="134"/>
      <c r="C79" s="134"/>
      <c r="D79" s="134"/>
      <c r="E79" s="134"/>
      <c r="F79" s="134"/>
      <c r="G79" s="134"/>
      <c r="H79" s="134"/>
      <c r="I79" s="134"/>
      <c r="J79" s="134"/>
      <c r="K79" s="134"/>
      <c r="L79" s="134"/>
      <c r="M79" s="134"/>
      <c r="N79" s="134"/>
      <c r="O79" s="134"/>
      <c r="P79" s="134"/>
      <c r="Q79" s="134"/>
    </row>
    <row r="80" spans="1:18">
      <c r="B80" s="96"/>
      <c r="C80" s="97"/>
      <c r="D80" s="97"/>
      <c r="E80" s="97"/>
      <c r="F80" s="97"/>
    </row>
    <row r="81" spans="1:18">
      <c r="A81" t="s">
        <v>727</v>
      </c>
    </row>
    <row r="82" spans="1:18">
      <c r="A82" s="86" t="s">
        <v>728</v>
      </c>
      <c r="B82" s="106"/>
      <c r="C82" s="106"/>
      <c r="D82" s="106"/>
      <c r="E82" s="106"/>
      <c r="F82" s="106"/>
      <c r="G82" s="106"/>
      <c r="H82" s="86"/>
      <c r="I82" s="86"/>
      <c r="J82" s="86"/>
      <c r="K82" s="86"/>
      <c r="L82" s="86"/>
      <c r="M82" s="86"/>
      <c r="N82" s="86"/>
      <c r="O82" s="86"/>
      <c r="P82" s="86"/>
      <c r="Q82" s="86"/>
      <c r="R82" s="336"/>
    </row>
    <row r="83" spans="1:18" s="15" customFormat="1">
      <c r="A83" s="100" t="s">
        <v>108</v>
      </c>
      <c r="B83" s="339" t="s">
        <v>13</v>
      </c>
      <c r="C83" s="339" t="s">
        <v>14</v>
      </c>
      <c r="D83" s="339" t="s">
        <v>15</v>
      </c>
      <c r="E83" s="339" t="s">
        <v>16</v>
      </c>
      <c r="F83" s="339" t="s">
        <v>13</v>
      </c>
      <c r="G83" s="339" t="s">
        <v>14</v>
      </c>
      <c r="H83" s="339" t="s">
        <v>15</v>
      </c>
      <c r="I83" s="339" t="s">
        <v>16</v>
      </c>
      <c r="J83" s="339" t="s">
        <v>13</v>
      </c>
      <c r="K83" s="339" t="s">
        <v>14</v>
      </c>
      <c r="L83" s="339" t="s">
        <v>15</v>
      </c>
      <c r="M83" s="339" t="s">
        <v>16</v>
      </c>
      <c r="N83" s="339" t="s">
        <v>13</v>
      </c>
      <c r="O83" s="339" t="s">
        <v>14</v>
      </c>
      <c r="P83" s="339" t="s">
        <v>15</v>
      </c>
      <c r="Q83" s="339" t="s">
        <v>16</v>
      </c>
      <c r="R83" s="313"/>
    </row>
    <row r="84" spans="1:18" s="15" customFormat="1">
      <c r="A84" s="26" t="s">
        <v>182</v>
      </c>
      <c r="B84" s="340">
        <v>2030</v>
      </c>
      <c r="C84" s="303">
        <v>2030</v>
      </c>
      <c r="D84" s="303">
        <v>2030</v>
      </c>
      <c r="E84" s="303">
        <v>2030</v>
      </c>
      <c r="F84" s="303">
        <v>2035</v>
      </c>
      <c r="G84" s="303">
        <v>2035</v>
      </c>
      <c r="H84" s="303">
        <v>2035</v>
      </c>
      <c r="I84" s="303">
        <v>2035</v>
      </c>
      <c r="J84" s="303">
        <v>2040</v>
      </c>
      <c r="K84" s="303">
        <v>2040</v>
      </c>
      <c r="L84" s="303">
        <v>2040</v>
      </c>
      <c r="M84" s="303">
        <v>2040</v>
      </c>
      <c r="N84" s="303">
        <v>2050</v>
      </c>
      <c r="O84" s="303">
        <v>2050</v>
      </c>
      <c r="P84" s="303">
        <v>2050</v>
      </c>
      <c r="Q84" s="303">
        <v>2050</v>
      </c>
      <c r="R84" s="338" t="s">
        <v>17</v>
      </c>
    </row>
    <row r="85" spans="1:18" ht="18">
      <c r="A85" s="145" t="s">
        <v>724</v>
      </c>
      <c r="B85" s="148">
        <v>9</v>
      </c>
      <c r="C85" s="148">
        <v>7</v>
      </c>
      <c r="D85" s="148">
        <v>12</v>
      </c>
      <c r="E85" s="148">
        <v>22</v>
      </c>
      <c r="F85" s="148">
        <v>31</v>
      </c>
      <c r="G85" s="148">
        <v>29</v>
      </c>
      <c r="H85" s="148">
        <v>47</v>
      </c>
      <c r="I85" s="148">
        <v>102</v>
      </c>
      <c r="J85" s="148">
        <v>68</v>
      </c>
      <c r="K85" s="148">
        <v>65</v>
      </c>
      <c r="L85" s="148">
        <v>84</v>
      </c>
      <c r="M85" s="148">
        <v>153</v>
      </c>
      <c r="N85" s="148">
        <v>64</v>
      </c>
      <c r="O85" s="148">
        <v>61</v>
      </c>
      <c r="P85" s="148">
        <v>98</v>
      </c>
      <c r="Q85" s="148">
        <v>154</v>
      </c>
      <c r="R85" s="13" t="s">
        <v>32</v>
      </c>
    </row>
    <row r="86" spans="1:18">
      <c r="A86" s="146" t="s">
        <v>725</v>
      </c>
      <c r="B86" s="148">
        <v>0</v>
      </c>
      <c r="C86" s="148">
        <v>0</v>
      </c>
      <c r="D86" s="148">
        <v>1</v>
      </c>
      <c r="E86" s="148">
        <v>1</v>
      </c>
      <c r="F86" s="148">
        <v>3</v>
      </c>
      <c r="G86" s="148">
        <v>3</v>
      </c>
      <c r="H86" s="148">
        <v>4</v>
      </c>
      <c r="I86" s="148">
        <v>9</v>
      </c>
      <c r="J86" s="148">
        <v>11</v>
      </c>
      <c r="K86" s="148">
        <v>11</v>
      </c>
      <c r="L86" s="148">
        <v>14</v>
      </c>
      <c r="M86" s="148">
        <v>27</v>
      </c>
      <c r="N86" s="148">
        <v>14</v>
      </c>
      <c r="O86" s="148">
        <v>13</v>
      </c>
      <c r="P86" s="148">
        <v>21</v>
      </c>
      <c r="Q86" s="148">
        <v>36</v>
      </c>
      <c r="R86" s="13" t="s">
        <v>32</v>
      </c>
    </row>
    <row r="87" spans="1:18" ht="18">
      <c r="A87" s="147" t="s">
        <v>726</v>
      </c>
      <c r="B87" s="148">
        <v>1</v>
      </c>
      <c r="C87" s="148">
        <v>1</v>
      </c>
      <c r="D87" s="148">
        <v>2</v>
      </c>
      <c r="E87" s="148">
        <v>4</v>
      </c>
      <c r="F87" s="148">
        <v>7</v>
      </c>
      <c r="G87" s="148">
        <v>7</v>
      </c>
      <c r="H87" s="148">
        <v>11</v>
      </c>
      <c r="I87" s="148">
        <v>25</v>
      </c>
      <c r="J87" s="148">
        <v>24</v>
      </c>
      <c r="K87" s="148">
        <v>23</v>
      </c>
      <c r="L87" s="148">
        <v>29</v>
      </c>
      <c r="M87" s="148">
        <v>56</v>
      </c>
      <c r="N87" s="148">
        <v>30</v>
      </c>
      <c r="O87" s="148">
        <v>28</v>
      </c>
      <c r="P87" s="148">
        <v>44</v>
      </c>
      <c r="Q87" s="148">
        <v>77</v>
      </c>
      <c r="R87" s="13" t="s">
        <v>32</v>
      </c>
    </row>
    <row r="88" spans="1:18">
      <c r="A88" s="146" t="s">
        <v>80</v>
      </c>
      <c r="B88" s="148">
        <v>11</v>
      </c>
      <c r="C88" s="148">
        <v>8</v>
      </c>
      <c r="D88" s="148">
        <v>15</v>
      </c>
      <c r="E88" s="148">
        <v>27</v>
      </c>
      <c r="F88" s="148">
        <v>41</v>
      </c>
      <c r="G88" s="148">
        <v>39</v>
      </c>
      <c r="H88" s="148">
        <v>63</v>
      </c>
      <c r="I88" s="148">
        <v>137</v>
      </c>
      <c r="J88" s="148">
        <v>103</v>
      </c>
      <c r="K88" s="148">
        <v>99</v>
      </c>
      <c r="L88" s="148">
        <v>127</v>
      </c>
      <c r="M88" s="148">
        <v>236</v>
      </c>
      <c r="N88" s="148">
        <v>108</v>
      </c>
      <c r="O88" s="148">
        <v>102</v>
      </c>
      <c r="P88" s="148">
        <v>163</v>
      </c>
      <c r="Q88" s="148">
        <v>266</v>
      </c>
      <c r="R88" s="13" t="s">
        <v>32</v>
      </c>
    </row>
    <row r="89" spans="1:18">
      <c r="A89" s="277"/>
      <c r="B89" s="148"/>
      <c r="C89" s="148"/>
      <c r="D89" s="148"/>
      <c r="E89" s="148"/>
      <c r="F89" s="148"/>
      <c r="G89" s="148"/>
      <c r="H89" s="148"/>
      <c r="I89" s="148"/>
      <c r="J89" s="148"/>
      <c r="K89" s="148"/>
      <c r="L89" s="148"/>
      <c r="M89" s="148"/>
      <c r="N89" s="148"/>
      <c r="O89" s="148"/>
      <c r="P89" s="148"/>
      <c r="Q89" s="148"/>
    </row>
    <row r="90" spans="1:18">
      <c r="B90" s="92"/>
      <c r="C90" s="92"/>
      <c r="D90" s="92"/>
      <c r="E90" s="92"/>
      <c r="F90" s="92"/>
      <c r="G90" s="92"/>
    </row>
    <row r="91" spans="1:18">
      <c r="A91" t="s">
        <v>729</v>
      </c>
      <c r="B91" s="92"/>
      <c r="C91" s="92"/>
      <c r="D91" s="92"/>
      <c r="E91" s="92"/>
      <c r="F91" s="92"/>
      <c r="G91" s="92"/>
    </row>
    <row r="92" spans="1:18">
      <c r="A92" s="86" t="s">
        <v>730</v>
      </c>
      <c r="B92" s="93"/>
      <c r="C92" s="93"/>
      <c r="D92" s="93"/>
      <c r="E92" s="93"/>
      <c r="F92" s="93"/>
      <c r="G92" s="93"/>
      <c r="H92" s="86"/>
      <c r="I92" s="86"/>
      <c r="J92" s="86"/>
      <c r="K92" s="86"/>
      <c r="L92" s="86"/>
      <c r="M92" s="86"/>
      <c r="N92" s="86"/>
      <c r="O92" s="86"/>
      <c r="P92" s="86"/>
      <c r="Q92" s="86"/>
      <c r="R92" s="336"/>
    </row>
    <row r="93" spans="1:18" s="15" customFormat="1">
      <c r="A93" s="100" t="s">
        <v>108</v>
      </c>
      <c r="B93" s="339" t="s">
        <v>13</v>
      </c>
      <c r="C93" s="339" t="s">
        <v>14</v>
      </c>
      <c r="D93" s="339" t="s">
        <v>15</v>
      </c>
      <c r="E93" s="339" t="s">
        <v>16</v>
      </c>
      <c r="F93" s="339" t="s">
        <v>13</v>
      </c>
      <c r="G93" s="339" t="s">
        <v>14</v>
      </c>
      <c r="H93" s="339" t="s">
        <v>15</v>
      </c>
      <c r="I93" s="339" t="s">
        <v>16</v>
      </c>
      <c r="J93" s="339" t="s">
        <v>13</v>
      </c>
      <c r="K93" s="339" t="s">
        <v>14</v>
      </c>
      <c r="L93" s="339" t="s">
        <v>15</v>
      </c>
      <c r="M93" s="339" t="s">
        <v>16</v>
      </c>
      <c r="N93" s="339" t="s">
        <v>13</v>
      </c>
      <c r="O93" s="339" t="s">
        <v>14</v>
      </c>
      <c r="P93" s="339" t="s">
        <v>15</v>
      </c>
      <c r="Q93" s="339" t="s">
        <v>16</v>
      </c>
      <c r="R93" s="313"/>
    </row>
    <row r="94" spans="1:18" s="15" customFormat="1">
      <c r="A94" s="26" t="s">
        <v>182</v>
      </c>
      <c r="B94" s="340">
        <v>2030</v>
      </c>
      <c r="C94" s="303">
        <v>2030</v>
      </c>
      <c r="D94" s="303">
        <v>2030</v>
      </c>
      <c r="E94" s="303">
        <v>2030</v>
      </c>
      <c r="F94" s="303">
        <v>2035</v>
      </c>
      <c r="G94" s="303">
        <v>2035</v>
      </c>
      <c r="H94" s="303">
        <v>2035</v>
      </c>
      <c r="I94" s="303">
        <v>2035</v>
      </c>
      <c r="J94" s="303">
        <v>2040</v>
      </c>
      <c r="K94" s="303">
        <v>2040</v>
      </c>
      <c r="L94" s="303">
        <v>2040</v>
      </c>
      <c r="M94" s="303">
        <v>2040</v>
      </c>
      <c r="N94" s="303">
        <v>2050</v>
      </c>
      <c r="O94" s="303">
        <v>2050</v>
      </c>
      <c r="P94" s="303">
        <v>2050</v>
      </c>
      <c r="Q94" s="303">
        <v>2050</v>
      </c>
      <c r="R94" s="338" t="s">
        <v>17</v>
      </c>
    </row>
    <row r="95" spans="1:18">
      <c r="A95" s="135" t="s">
        <v>731</v>
      </c>
      <c r="B95" s="134">
        <v>15</v>
      </c>
      <c r="C95" s="134">
        <v>10</v>
      </c>
      <c r="D95" s="134">
        <v>17</v>
      </c>
      <c r="E95" s="134">
        <v>11</v>
      </c>
      <c r="F95" s="134">
        <v>15</v>
      </c>
      <c r="G95" s="134">
        <v>11</v>
      </c>
      <c r="H95" s="134">
        <v>17</v>
      </c>
      <c r="I95" s="134">
        <v>14</v>
      </c>
      <c r="J95" s="134">
        <v>12</v>
      </c>
      <c r="K95" s="134">
        <v>14</v>
      </c>
      <c r="L95" s="134">
        <v>18</v>
      </c>
      <c r="M95" s="134">
        <v>16</v>
      </c>
      <c r="N95" s="134">
        <v>12</v>
      </c>
      <c r="O95" s="134">
        <v>19</v>
      </c>
      <c r="P95" s="134">
        <v>18</v>
      </c>
      <c r="Q95" s="134">
        <v>13</v>
      </c>
      <c r="R95" s="13" t="s">
        <v>32</v>
      </c>
    </row>
    <row r="96" spans="1:18">
      <c r="A96" s="140"/>
      <c r="B96" s="134"/>
      <c r="C96" s="134"/>
      <c r="D96" s="134"/>
      <c r="E96" s="134"/>
      <c r="F96" s="134"/>
      <c r="G96" s="134"/>
      <c r="H96" s="134"/>
      <c r="I96" s="134"/>
      <c r="J96" s="134"/>
      <c r="K96" s="134"/>
      <c r="L96" s="134"/>
      <c r="M96" s="134"/>
      <c r="N96" s="134"/>
      <c r="O96" s="134"/>
      <c r="P96" s="134"/>
      <c r="Q96" s="134"/>
    </row>
    <row r="97" spans="1:18">
      <c r="A97" s="140"/>
      <c r="B97" s="149"/>
      <c r="C97" s="149"/>
      <c r="D97" s="149"/>
      <c r="E97" s="149"/>
      <c r="F97" s="149"/>
      <c r="G97" s="149"/>
      <c r="H97" s="140"/>
      <c r="I97" s="140"/>
      <c r="J97" s="140"/>
      <c r="K97" s="140"/>
      <c r="L97" s="140"/>
      <c r="M97" s="140"/>
      <c r="N97" s="140"/>
      <c r="O97" s="140"/>
      <c r="P97" s="140"/>
      <c r="Q97" s="140"/>
    </row>
    <row r="98" spans="1:18">
      <c r="A98" t="s">
        <v>732</v>
      </c>
      <c r="B98" s="92"/>
      <c r="C98" s="92"/>
      <c r="D98" s="92"/>
      <c r="E98" s="92"/>
      <c r="F98" s="92"/>
      <c r="G98" s="92"/>
    </row>
    <row r="99" spans="1:18">
      <c r="A99" s="86" t="s">
        <v>733</v>
      </c>
      <c r="B99" s="93"/>
      <c r="C99" s="93"/>
      <c r="D99" s="93"/>
      <c r="E99" s="93"/>
      <c r="F99" s="93"/>
      <c r="G99" s="93"/>
      <c r="H99" s="86"/>
      <c r="I99" s="86"/>
      <c r="J99" s="86"/>
      <c r="K99" s="86"/>
      <c r="L99" s="86"/>
      <c r="M99" s="86"/>
      <c r="N99" s="86"/>
      <c r="O99" s="86"/>
      <c r="P99" s="86"/>
      <c r="Q99" s="86"/>
      <c r="R99" s="336"/>
    </row>
    <row r="100" spans="1:18" s="15" customFormat="1">
      <c r="A100" s="100" t="s">
        <v>108</v>
      </c>
      <c r="B100" s="339" t="s">
        <v>13</v>
      </c>
      <c r="C100" s="339" t="s">
        <v>14</v>
      </c>
      <c r="D100" s="339" t="s">
        <v>15</v>
      </c>
      <c r="E100" s="339" t="s">
        <v>16</v>
      </c>
      <c r="F100" s="339" t="s">
        <v>13</v>
      </c>
      <c r="G100" s="339" t="s">
        <v>14</v>
      </c>
      <c r="H100" s="339" t="s">
        <v>15</v>
      </c>
      <c r="I100" s="339" t="s">
        <v>16</v>
      </c>
      <c r="J100" s="339" t="s">
        <v>13</v>
      </c>
      <c r="K100" s="339" t="s">
        <v>14</v>
      </c>
      <c r="L100" s="339" t="s">
        <v>15</v>
      </c>
      <c r="M100" s="339" t="s">
        <v>16</v>
      </c>
      <c r="N100" s="339" t="s">
        <v>13</v>
      </c>
      <c r="O100" s="339" t="s">
        <v>14</v>
      </c>
      <c r="P100" s="339" t="s">
        <v>15</v>
      </c>
      <c r="Q100" s="339" t="s">
        <v>16</v>
      </c>
      <c r="R100" s="313"/>
    </row>
    <row r="101" spans="1:18" s="15" customFormat="1">
      <c r="A101" s="26" t="s">
        <v>182</v>
      </c>
      <c r="B101" s="340">
        <v>2030</v>
      </c>
      <c r="C101" s="303">
        <v>2030</v>
      </c>
      <c r="D101" s="303">
        <v>2030</v>
      </c>
      <c r="E101" s="303">
        <v>2030</v>
      </c>
      <c r="F101" s="303">
        <v>2035</v>
      </c>
      <c r="G101" s="303">
        <v>2035</v>
      </c>
      <c r="H101" s="303">
        <v>2035</v>
      </c>
      <c r="I101" s="303">
        <v>2035</v>
      </c>
      <c r="J101" s="303">
        <v>2040</v>
      </c>
      <c r="K101" s="303">
        <v>2040</v>
      </c>
      <c r="L101" s="303">
        <v>2040</v>
      </c>
      <c r="M101" s="303">
        <v>2040</v>
      </c>
      <c r="N101" s="303">
        <v>2050</v>
      </c>
      <c r="O101" s="303">
        <v>2050</v>
      </c>
      <c r="P101" s="303">
        <v>2050</v>
      </c>
      <c r="Q101" s="303">
        <v>2050</v>
      </c>
      <c r="R101" s="338" t="s">
        <v>17</v>
      </c>
    </row>
    <row r="102" spans="1:18">
      <c r="A102" s="133" t="s">
        <v>734</v>
      </c>
      <c r="B102" s="134">
        <v>25</v>
      </c>
      <c r="C102" s="134">
        <v>26</v>
      </c>
      <c r="D102" s="134">
        <v>28</v>
      </c>
      <c r="E102" s="134">
        <v>28</v>
      </c>
      <c r="F102" s="134">
        <v>34</v>
      </c>
      <c r="G102" s="134">
        <v>55</v>
      </c>
      <c r="H102" s="134">
        <v>48</v>
      </c>
      <c r="I102" s="134">
        <v>91</v>
      </c>
      <c r="J102" s="134">
        <v>90</v>
      </c>
      <c r="K102" s="134">
        <v>126</v>
      </c>
      <c r="L102" s="134">
        <v>73</v>
      </c>
      <c r="M102" s="134">
        <v>148</v>
      </c>
      <c r="N102" s="134">
        <v>139</v>
      </c>
      <c r="O102" s="134">
        <v>161</v>
      </c>
      <c r="P102" s="134">
        <v>118</v>
      </c>
      <c r="Q102" s="134">
        <v>175</v>
      </c>
      <c r="R102" s="13" t="s">
        <v>32</v>
      </c>
    </row>
    <row r="103" spans="1:18">
      <c r="A103" s="150" t="s">
        <v>735</v>
      </c>
      <c r="B103" s="148">
        <v>13</v>
      </c>
      <c r="C103" s="148">
        <v>6</v>
      </c>
      <c r="D103" s="148">
        <v>16</v>
      </c>
      <c r="E103" s="148">
        <v>19</v>
      </c>
      <c r="F103" s="148">
        <v>56</v>
      </c>
      <c r="G103" s="148">
        <v>28</v>
      </c>
      <c r="H103" s="148">
        <v>71</v>
      </c>
      <c r="I103" s="148">
        <v>85</v>
      </c>
      <c r="J103" s="148">
        <v>100</v>
      </c>
      <c r="K103" s="148">
        <v>50</v>
      </c>
      <c r="L103" s="148">
        <v>125</v>
      </c>
      <c r="M103" s="148">
        <v>150</v>
      </c>
      <c r="N103" s="148">
        <v>128</v>
      </c>
      <c r="O103" s="148">
        <v>86</v>
      </c>
      <c r="P103" s="148">
        <v>150</v>
      </c>
      <c r="Q103" s="148">
        <v>180</v>
      </c>
      <c r="R103" s="13" t="s">
        <v>32</v>
      </c>
    </row>
    <row r="104" spans="1:18">
      <c r="A104" s="215"/>
      <c r="B104" s="148"/>
      <c r="C104" s="148"/>
      <c r="D104" s="148"/>
      <c r="E104" s="148"/>
      <c r="F104" s="148"/>
      <c r="G104" s="148"/>
      <c r="H104" s="148"/>
      <c r="I104" s="148"/>
      <c r="J104" s="148"/>
      <c r="K104" s="148"/>
      <c r="L104" s="148"/>
      <c r="M104" s="148"/>
      <c r="N104" s="148"/>
      <c r="O104" s="148"/>
      <c r="P104" s="148"/>
      <c r="Q104" s="148"/>
    </row>
    <row r="105" spans="1:18">
      <c r="B105" s="105"/>
      <c r="C105" s="105"/>
      <c r="D105" s="105"/>
      <c r="E105" s="105"/>
      <c r="F105" s="105"/>
      <c r="G105" s="105"/>
    </row>
    <row r="106" spans="1:18">
      <c r="A106" t="s">
        <v>736</v>
      </c>
      <c r="B106" s="105"/>
      <c r="C106" s="105"/>
      <c r="D106" s="105"/>
      <c r="E106" s="105"/>
      <c r="F106" s="105"/>
      <c r="G106" s="105"/>
    </row>
    <row r="107" spans="1:18">
      <c r="A107" s="86" t="s">
        <v>737</v>
      </c>
      <c r="B107" s="50"/>
      <c r="C107" s="50"/>
      <c r="D107" s="50"/>
      <c r="E107" s="50"/>
      <c r="F107" s="50"/>
      <c r="G107" s="50"/>
      <c r="H107" s="86"/>
      <c r="I107" s="86"/>
      <c r="J107" s="86"/>
      <c r="K107" s="86"/>
      <c r="L107" s="86"/>
      <c r="M107" s="86"/>
      <c r="N107" s="86"/>
      <c r="O107" s="86"/>
      <c r="P107" s="86"/>
      <c r="Q107" s="86"/>
      <c r="R107" s="336"/>
    </row>
    <row r="108" spans="1:18" s="15" customFormat="1">
      <c r="A108" s="100" t="s">
        <v>108</v>
      </c>
      <c r="B108" s="339" t="s">
        <v>13</v>
      </c>
      <c r="C108" s="339" t="s">
        <v>14</v>
      </c>
      <c r="D108" s="339" t="s">
        <v>15</v>
      </c>
      <c r="E108" s="339" t="s">
        <v>16</v>
      </c>
      <c r="F108" s="339" t="s">
        <v>13</v>
      </c>
      <c r="G108" s="339" t="s">
        <v>14</v>
      </c>
      <c r="H108" s="339" t="s">
        <v>15</v>
      </c>
      <c r="I108" s="339" t="s">
        <v>16</v>
      </c>
      <c r="J108" s="339" t="s">
        <v>13</v>
      </c>
      <c r="K108" s="339" t="s">
        <v>14</v>
      </c>
      <c r="L108" s="339" t="s">
        <v>15</v>
      </c>
      <c r="M108" s="339" t="s">
        <v>16</v>
      </c>
      <c r="N108" s="339" t="s">
        <v>13</v>
      </c>
      <c r="O108" s="339" t="s">
        <v>14</v>
      </c>
      <c r="P108" s="339" t="s">
        <v>15</v>
      </c>
      <c r="Q108" s="339" t="s">
        <v>16</v>
      </c>
      <c r="R108" s="313"/>
    </row>
    <row r="109" spans="1:18" s="15" customFormat="1">
      <c r="A109" s="26" t="s">
        <v>182</v>
      </c>
      <c r="B109" s="340">
        <v>2030</v>
      </c>
      <c r="C109" s="303">
        <v>2030</v>
      </c>
      <c r="D109" s="303">
        <v>2030</v>
      </c>
      <c r="E109" s="303">
        <v>2030</v>
      </c>
      <c r="F109" s="303">
        <v>2035</v>
      </c>
      <c r="G109" s="303">
        <v>2035</v>
      </c>
      <c r="H109" s="303">
        <v>2035</v>
      </c>
      <c r="I109" s="303">
        <v>2035</v>
      </c>
      <c r="J109" s="303">
        <v>2040</v>
      </c>
      <c r="K109" s="303">
        <v>2040</v>
      </c>
      <c r="L109" s="303">
        <v>2040</v>
      </c>
      <c r="M109" s="303">
        <v>2040</v>
      </c>
      <c r="N109" s="303">
        <v>2050</v>
      </c>
      <c r="O109" s="303">
        <v>2050</v>
      </c>
      <c r="P109" s="303">
        <v>2050</v>
      </c>
      <c r="Q109" s="303">
        <v>2050</v>
      </c>
      <c r="R109" s="338" t="s">
        <v>17</v>
      </c>
    </row>
    <row r="110" spans="1:18">
      <c r="A110" s="133" t="s">
        <v>738</v>
      </c>
      <c r="B110" s="151">
        <v>6</v>
      </c>
      <c r="C110" s="151">
        <v>2</v>
      </c>
      <c r="D110" s="151">
        <v>9</v>
      </c>
      <c r="E110" s="151">
        <v>14</v>
      </c>
      <c r="F110" s="151">
        <v>9</v>
      </c>
      <c r="G110" s="151">
        <v>3</v>
      </c>
      <c r="H110" s="151">
        <v>13</v>
      </c>
      <c r="I110" s="151">
        <v>22</v>
      </c>
      <c r="J110" s="151">
        <v>12</v>
      </c>
      <c r="K110" s="151">
        <v>4</v>
      </c>
      <c r="L110" s="151">
        <v>17</v>
      </c>
      <c r="M110" s="151">
        <v>29</v>
      </c>
      <c r="N110" s="151">
        <v>17</v>
      </c>
      <c r="O110" s="151">
        <v>5</v>
      </c>
      <c r="P110" s="151">
        <v>26</v>
      </c>
      <c r="Q110" s="151">
        <v>43</v>
      </c>
      <c r="R110" s="13" t="s">
        <v>210</v>
      </c>
    </row>
    <row r="111" spans="1:18">
      <c r="A111" s="215"/>
      <c r="B111" s="151"/>
      <c r="C111" s="151"/>
      <c r="D111" s="151"/>
      <c r="E111" s="151"/>
      <c r="F111" s="151"/>
      <c r="G111" s="151"/>
      <c r="H111" s="151"/>
      <c r="I111" s="151"/>
      <c r="J111" s="151"/>
      <c r="K111" s="151"/>
      <c r="L111" s="151"/>
      <c r="M111" s="151"/>
      <c r="N111" s="151"/>
      <c r="O111" s="151"/>
      <c r="P111" s="151"/>
      <c r="Q111" s="151"/>
    </row>
    <row r="112" spans="1:18">
      <c r="A112" s="140"/>
      <c r="B112" s="152"/>
      <c r="C112" s="153"/>
      <c r="D112" s="153"/>
      <c r="E112" s="153"/>
      <c r="F112" s="153"/>
      <c r="G112" s="140"/>
      <c r="H112" s="140"/>
      <c r="I112" s="140"/>
      <c r="J112" s="140"/>
      <c r="K112" s="140"/>
      <c r="L112" s="140"/>
      <c r="M112" s="140"/>
      <c r="N112" s="140"/>
      <c r="O112" s="140"/>
      <c r="P112" s="140"/>
      <c r="Q112" s="140"/>
    </row>
    <row r="113" spans="1:29">
      <c r="A113" t="s">
        <v>739</v>
      </c>
      <c r="B113" s="108"/>
      <c r="C113" s="107"/>
      <c r="D113" s="107"/>
      <c r="E113" s="107"/>
      <c r="F113" s="107"/>
    </row>
    <row r="114" spans="1:29">
      <c r="A114" s="86" t="s">
        <v>740</v>
      </c>
      <c r="B114" s="112"/>
      <c r="C114" s="113"/>
      <c r="D114" s="113"/>
      <c r="E114" s="113"/>
      <c r="F114" s="113"/>
      <c r="G114" s="86"/>
      <c r="H114" s="86"/>
      <c r="I114" s="86"/>
      <c r="J114" s="86"/>
      <c r="K114" s="86"/>
      <c r="L114" s="86"/>
      <c r="M114" s="86"/>
      <c r="N114" s="86"/>
      <c r="O114" s="86"/>
      <c r="P114" s="86"/>
      <c r="Q114" s="86"/>
      <c r="R114" s="336"/>
    </row>
    <row r="115" spans="1:29" s="15" customFormat="1">
      <c r="A115" s="100" t="s">
        <v>108</v>
      </c>
      <c r="B115" s="339" t="s">
        <v>13</v>
      </c>
      <c r="C115" s="339" t="s">
        <v>14</v>
      </c>
      <c r="D115" s="339" t="s">
        <v>15</v>
      </c>
      <c r="E115" s="339" t="s">
        <v>16</v>
      </c>
      <c r="F115" s="339" t="s">
        <v>13</v>
      </c>
      <c r="G115" s="339" t="s">
        <v>14</v>
      </c>
      <c r="H115" s="339" t="s">
        <v>15</v>
      </c>
      <c r="I115" s="339" t="s">
        <v>16</v>
      </c>
      <c r="J115" s="339" t="s">
        <v>13</v>
      </c>
      <c r="K115" s="339" t="s">
        <v>14</v>
      </c>
      <c r="L115" s="339" t="s">
        <v>15</v>
      </c>
      <c r="M115" s="339" t="s">
        <v>16</v>
      </c>
      <c r="N115" s="339" t="s">
        <v>13</v>
      </c>
      <c r="O115" s="339" t="s">
        <v>14</v>
      </c>
      <c r="P115" s="339" t="s">
        <v>15</v>
      </c>
      <c r="Q115" s="339" t="s">
        <v>16</v>
      </c>
      <c r="R115" s="313"/>
    </row>
    <row r="116" spans="1:29" s="15" customFormat="1">
      <c r="A116" s="26" t="s">
        <v>182</v>
      </c>
      <c r="B116" s="340">
        <v>2030</v>
      </c>
      <c r="C116" s="303">
        <v>2030</v>
      </c>
      <c r="D116" s="303">
        <v>2030</v>
      </c>
      <c r="E116" s="303">
        <v>2030</v>
      </c>
      <c r="F116" s="303">
        <v>2035</v>
      </c>
      <c r="G116" s="303">
        <v>2035</v>
      </c>
      <c r="H116" s="303">
        <v>2035</v>
      </c>
      <c r="I116" s="303">
        <v>2035</v>
      </c>
      <c r="J116" s="303">
        <v>2040</v>
      </c>
      <c r="K116" s="303">
        <v>2040</v>
      </c>
      <c r="L116" s="303">
        <v>2040</v>
      </c>
      <c r="M116" s="303">
        <v>2040</v>
      </c>
      <c r="N116" s="303">
        <v>2050</v>
      </c>
      <c r="O116" s="303">
        <v>2050</v>
      </c>
      <c r="P116" s="303">
        <v>2050</v>
      </c>
      <c r="Q116" s="303">
        <v>2050</v>
      </c>
      <c r="R116" s="338" t="s">
        <v>17</v>
      </c>
    </row>
    <row r="117" spans="1:29">
      <c r="A117" s="133" t="s">
        <v>741</v>
      </c>
      <c r="B117" s="154">
        <v>0</v>
      </c>
      <c r="C117" s="155">
        <v>0</v>
      </c>
      <c r="D117" s="155">
        <v>4</v>
      </c>
      <c r="E117" s="155">
        <v>8</v>
      </c>
      <c r="F117" s="155">
        <v>0</v>
      </c>
      <c r="G117" s="155">
        <v>0</v>
      </c>
      <c r="H117" s="155">
        <v>6</v>
      </c>
      <c r="I117" s="155">
        <v>12</v>
      </c>
      <c r="J117" s="155">
        <v>0</v>
      </c>
      <c r="K117" s="155">
        <v>0</v>
      </c>
      <c r="L117" s="155">
        <v>8</v>
      </c>
      <c r="M117" s="155">
        <v>16</v>
      </c>
      <c r="N117" s="155">
        <v>0</v>
      </c>
      <c r="O117" s="155">
        <v>0</v>
      </c>
      <c r="P117" s="155">
        <v>12</v>
      </c>
      <c r="Q117" s="155">
        <v>24</v>
      </c>
      <c r="R117" s="13" t="s">
        <v>210</v>
      </c>
    </row>
    <row r="119" spans="1:29">
      <c r="B119" s="109"/>
      <c r="C119" s="110"/>
      <c r="D119" s="110"/>
      <c r="E119" s="110"/>
      <c r="F119" s="110"/>
    </row>
    <row r="120" spans="1:29">
      <c r="A120" t="s">
        <v>742</v>
      </c>
      <c r="B120" s="111"/>
      <c r="C120" s="110"/>
      <c r="D120" s="110"/>
      <c r="E120" s="110"/>
      <c r="F120" s="110"/>
    </row>
    <row r="121" spans="1:29">
      <c r="A121" s="86" t="s">
        <v>743</v>
      </c>
      <c r="B121" s="183"/>
      <c r="C121" s="184"/>
      <c r="D121" s="184"/>
      <c r="E121" s="184"/>
      <c r="F121" s="184"/>
      <c r="G121" s="86"/>
    </row>
    <row r="122" spans="1:29" s="15" customFormat="1">
      <c r="A122" s="100" t="s">
        <v>108</v>
      </c>
      <c r="B122" s="339"/>
      <c r="R122" s="337"/>
    </row>
    <row r="123" spans="1:29" s="15" customFormat="1">
      <c r="A123" s="26" t="s">
        <v>182</v>
      </c>
      <c r="B123" s="341">
        <v>2030</v>
      </c>
      <c r="C123" s="341">
        <v>2035</v>
      </c>
      <c r="D123" s="342">
        <v>2040</v>
      </c>
      <c r="E123" s="342">
        <v>2050</v>
      </c>
      <c r="F123" s="338" t="s">
        <v>17</v>
      </c>
      <c r="R123" s="337"/>
    </row>
    <row r="124" spans="1:29">
      <c r="A124" s="133" t="s">
        <v>744</v>
      </c>
      <c r="B124" s="110"/>
      <c r="C124" s="110"/>
      <c r="F124" s="13" t="s">
        <v>32</v>
      </c>
    </row>
    <row r="125" spans="1:29">
      <c r="A125" s="150" t="s">
        <v>745</v>
      </c>
      <c r="B125" s="185"/>
      <c r="C125" s="185"/>
      <c r="D125" s="140"/>
      <c r="E125" s="140"/>
      <c r="F125" s="13" t="s">
        <v>32</v>
      </c>
    </row>
    <row r="126" spans="1:29">
      <c r="A126" s="150" t="s">
        <v>13</v>
      </c>
      <c r="B126" s="186">
        <v>11.590448100901076</v>
      </c>
      <c r="C126" s="186">
        <v>46.705607830760108</v>
      </c>
      <c r="D126" s="186">
        <v>122.52592462057562</v>
      </c>
      <c r="E126" s="186">
        <v>136.24636889412159</v>
      </c>
      <c r="F126" s="13" t="s">
        <v>32</v>
      </c>
    </row>
    <row r="127" spans="1:29">
      <c r="A127" s="150" t="s">
        <v>14</v>
      </c>
      <c r="B127" s="186">
        <v>8.7342185750184687</v>
      </c>
      <c r="C127" s="186">
        <v>38.751658166963956</v>
      </c>
      <c r="D127" s="186">
        <v>100.40908487427239</v>
      </c>
      <c r="E127" s="186">
        <v>103.67949911239066</v>
      </c>
      <c r="F127" s="13" t="s">
        <v>32</v>
      </c>
    </row>
    <row r="128" spans="1:29">
      <c r="A128" s="150" t="s">
        <v>15</v>
      </c>
      <c r="B128" s="186">
        <v>15.00478856577609</v>
      </c>
      <c r="C128" s="186">
        <v>63.0269638962545</v>
      </c>
      <c r="D128" s="186">
        <v>126.87828670873982</v>
      </c>
      <c r="E128" s="186">
        <v>163.49950536159682</v>
      </c>
      <c r="F128" s="13" t="s">
        <v>32</v>
      </c>
      <c r="N128" s="362"/>
      <c r="O128" s="362"/>
      <c r="P128" s="362"/>
      <c r="Q128" s="362"/>
      <c r="R128" s="362"/>
      <c r="S128" s="362"/>
      <c r="T128" s="362"/>
      <c r="U128" s="362"/>
      <c r="V128" s="362"/>
      <c r="W128" s="362"/>
      <c r="X128" s="362"/>
      <c r="Y128" s="362"/>
      <c r="Z128" s="362"/>
      <c r="AA128" s="362"/>
      <c r="AB128" s="362"/>
      <c r="AC128" s="362"/>
    </row>
    <row r="129" spans="1:29">
      <c r="A129" s="150" t="s">
        <v>16</v>
      </c>
      <c r="B129" s="186">
        <v>26.552812848643306</v>
      </c>
      <c r="C129" s="186">
        <v>142.64943616098839</v>
      </c>
      <c r="D129" s="186">
        <v>255.14433843615922</v>
      </c>
      <c r="E129" s="186">
        <v>306.80095872259881</v>
      </c>
      <c r="F129" s="13" t="s">
        <v>32</v>
      </c>
      <c r="N129" s="182"/>
      <c r="O129" s="182"/>
      <c r="P129" s="182"/>
      <c r="Q129" s="182"/>
      <c r="R129" s="182"/>
      <c r="S129" s="182"/>
      <c r="T129" s="182"/>
      <c r="U129" s="182"/>
      <c r="V129" s="182"/>
      <c r="W129" s="182"/>
      <c r="X129" s="182"/>
      <c r="Y129" s="182"/>
      <c r="Z129" s="182"/>
      <c r="AA129" s="182"/>
      <c r="AB129" s="182"/>
      <c r="AC129" s="182"/>
    </row>
    <row r="130" spans="1:29">
      <c r="A130" s="215"/>
      <c r="B130" s="186"/>
      <c r="C130" s="186"/>
      <c r="D130" s="186"/>
      <c r="E130" s="186"/>
      <c r="F130" s="13"/>
      <c r="N130" s="182"/>
      <c r="O130" s="182"/>
      <c r="P130" s="182"/>
      <c r="Q130" s="182"/>
      <c r="R130" s="182"/>
      <c r="S130" s="182"/>
      <c r="T130" s="182"/>
      <c r="U130" s="182"/>
      <c r="V130" s="182"/>
      <c r="W130" s="182"/>
      <c r="X130" s="182"/>
      <c r="Y130" s="182"/>
      <c r="Z130" s="182"/>
      <c r="AA130" s="182"/>
      <c r="AB130" s="182"/>
      <c r="AC130" s="182"/>
    </row>
    <row r="131" spans="1:29">
      <c r="C131" s="110"/>
      <c r="D131" s="110"/>
      <c r="M131" s="179"/>
      <c r="N131" s="17"/>
      <c r="O131" s="17"/>
      <c r="P131" s="17"/>
      <c r="Q131" s="17"/>
      <c r="R131" s="17"/>
      <c r="S131" s="17"/>
      <c r="T131" s="17"/>
      <c r="U131" s="17"/>
      <c r="V131" s="17"/>
      <c r="W131" s="17"/>
      <c r="X131" s="17"/>
      <c r="Y131" s="17"/>
      <c r="Z131" s="17"/>
      <c r="AA131" s="17"/>
      <c r="AB131" s="17"/>
      <c r="AC131" s="17"/>
    </row>
    <row r="132" spans="1:29">
      <c r="A132" t="s">
        <v>746</v>
      </c>
      <c r="C132" s="110"/>
      <c r="D132" s="110"/>
    </row>
    <row r="133" spans="1:29">
      <c r="A133" s="86" t="s">
        <v>747</v>
      </c>
      <c r="B133" s="86"/>
      <c r="C133" s="184"/>
      <c r="D133" s="184"/>
      <c r="E133" s="86"/>
      <c r="F133" s="86"/>
    </row>
    <row r="134" spans="1:29" s="15" customFormat="1">
      <c r="A134" s="100" t="s">
        <v>108</v>
      </c>
      <c r="B134" s="352"/>
      <c r="C134" s="354"/>
      <c r="D134" s="354"/>
      <c r="E134" s="353"/>
      <c r="R134" s="337"/>
    </row>
    <row r="135" spans="1:29" s="15" customFormat="1">
      <c r="A135" s="26" t="s">
        <v>182</v>
      </c>
      <c r="B135" s="355">
        <v>2030</v>
      </c>
      <c r="C135" s="355">
        <v>2035</v>
      </c>
      <c r="D135" s="338">
        <v>2040</v>
      </c>
      <c r="E135" s="338">
        <v>2050</v>
      </c>
      <c r="F135" s="338" t="s">
        <v>17</v>
      </c>
      <c r="R135" s="337"/>
    </row>
    <row r="136" spans="1:29">
      <c r="A136" s="181" t="s">
        <v>744</v>
      </c>
      <c r="B136" s="357">
        <v>28.69472</v>
      </c>
      <c r="C136" s="17">
        <v>40.268000000000001</v>
      </c>
      <c r="D136" s="17">
        <v>39.593000000000004</v>
      </c>
      <c r="E136" s="17">
        <v>57.122</v>
      </c>
      <c r="F136" s="13" t="s">
        <v>32</v>
      </c>
    </row>
    <row r="137" spans="1:29">
      <c r="A137" s="156" t="s">
        <v>745</v>
      </c>
      <c r="B137" s="356">
        <v>57.387999999999998</v>
      </c>
      <c r="C137" s="356">
        <v>73.548000000000002</v>
      </c>
      <c r="D137" s="151">
        <v>100.8617</v>
      </c>
      <c r="E137" s="151">
        <v>157.81100000000001</v>
      </c>
      <c r="F137" s="13" t="s">
        <v>32</v>
      </c>
    </row>
    <row r="138" spans="1:29">
      <c r="A138" s="156" t="s">
        <v>13</v>
      </c>
      <c r="B138" s="151">
        <v>13.19</v>
      </c>
      <c r="C138" s="151">
        <v>56.57</v>
      </c>
      <c r="D138" s="151">
        <v>100</v>
      </c>
      <c r="E138" s="151">
        <v>129.93</v>
      </c>
      <c r="F138" s="13" t="s">
        <v>32</v>
      </c>
    </row>
    <row r="139" spans="1:29">
      <c r="A139" s="156" t="s">
        <v>14</v>
      </c>
      <c r="B139" s="151">
        <v>6.3887999999999998</v>
      </c>
      <c r="C139" s="151">
        <v>28.8</v>
      </c>
      <c r="D139" s="151">
        <v>50</v>
      </c>
      <c r="E139" s="151">
        <v>89.706999999999994</v>
      </c>
      <c r="F139" s="13" t="s">
        <v>32</v>
      </c>
    </row>
    <row r="140" spans="1:29">
      <c r="A140" s="156" t="s">
        <v>15</v>
      </c>
      <c r="B140" s="17">
        <v>16.79</v>
      </c>
      <c r="C140" s="151">
        <v>70.628</v>
      </c>
      <c r="D140" s="151">
        <v>125</v>
      </c>
      <c r="E140" s="151">
        <v>150</v>
      </c>
      <c r="F140" s="13" t="s">
        <v>32</v>
      </c>
    </row>
    <row r="141" spans="1:29">
      <c r="A141" s="156" t="s">
        <v>16</v>
      </c>
      <c r="B141" s="151">
        <v>19.440000000000001</v>
      </c>
      <c r="C141" s="151">
        <v>84.721999999999994</v>
      </c>
      <c r="D141" s="151">
        <v>150.38999999999999</v>
      </c>
      <c r="E141" s="151">
        <v>180</v>
      </c>
      <c r="F141" s="13" t="s">
        <v>32</v>
      </c>
    </row>
    <row r="142" spans="1:29">
      <c r="B142" s="186"/>
      <c r="C142" s="186"/>
      <c r="D142" s="186"/>
      <c r="E142" s="186"/>
      <c r="F142" s="13"/>
    </row>
    <row r="143" spans="1:29">
      <c r="B143" s="111"/>
      <c r="C143" s="110"/>
      <c r="D143" s="110"/>
      <c r="E143" s="110"/>
      <c r="F143" s="110"/>
    </row>
    <row r="144" spans="1:29">
      <c r="A144" t="s">
        <v>748</v>
      </c>
      <c r="B144" s="111"/>
      <c r="C144" s="110"/>
      <c r="D144" s="110"/>
      <c r="E144" s="110"/>
      <c r="F144" s="110"/>
    </row>
    <row r="145" spans="1:18">
      <c r="A145" s="86" t="s">
        <v>749</v>
      </c>
      <c r="B145" s="183"/>
      <c r="C145" s="184"/>
      <c r="D145" s="184"/>
      <c r="E145" s="184"/>
      <c r="F145" s="184"/>
    </row>
    <row r="146" spans="1:18" s="15" customFormat="1">
      <c r="A146" s="157" t="s">
        <v>182</v>
      </c>
      <c r="B146" s="355">
        <v>2030</v>
      </c>
      <c r="C146" s="355">
        <v>2035</v>
      </c>
      <c r="D146" s="338">
        <v>2040</v>
      </c>
      <c r="E146" s="338">
        <v>2050</v>
      </c>
      <c r="F146" s="338" t="s">
        <v>17</v>
      </c>
      <c r="R146" s="337"/>
    </row>
    <row r="147" spans="1:18">
      <c r="A147" s="187" t="s">
        <v>744</v>
      </c>
      <c r="B147" s="356">
        <v>48.190419728991671</v>
      </c>
      <c r="C147" s="151">
        <v>66.414718681914678</v>
      </c>
      <c r="D147" s="151">
        <v>78.55397316875704</v>
      </c>
      <c r="E147" s="151">
        <v>103.25348072787943</v>
      </c>
      <c r="F147" s="13" t="s">
        <v>32</v>
      </c>
    </row>
    <row r="148" spans="1:18">
      <c r="A148" s="188" t="s">
        <v>745</v>
      </c>
      <c r="B148" s="356">
        <v>61.445275931269364</v>
      </c>
      <c r="C148" s="151">
        <v>109.02562833927011</v>
      </c>
      <c r="D148" s="151">
        <v>143.87473033956462</v>
      </c>
      <c r="E148" s="151">
        <v>175.34110103919005</v>
      </c>
      <c r="F148" s="13" t="s">
        <v>32</v>
      </c>
    </row>
    <row r="149" spans="1:18">
      <c r="A149" s="188" t="s">
        <v>13</v>
      </c>
      <c r="B149" s="151">
        <v>24.648125828245064</v>
      </c>
      <c r="C149" s="151">
        <v>33.916121819546419</v>
      </c>
      <c r="D149" s="151">
        <v>91.699258635381227</v>
      </c>
      <c r="E149" s="151">
        <v>140.28121752058553</v>
      </c>
      <c r="F149" s="13" t="s">
        <v>32</v>
      </c>
    </row>
    <row r="150" spans="1:18">
      <c r="A150" s="188" t="s">
        <v>14</v>
      </c>
      <c r="B150" s="151">
        <v>26.021788370631345</v>
      </c>
      <c r="C150" s="151">
        <v>55.000803115854197</v>
      </c>
      <c r="D150" s="151">
        <v>128.31385809368237</v>
      </c>
      <c r="E150" s="151">
        <v>160.4607831437354</v>
      </c>
      <c r="F150" s="13" t="s">
        <v>32</v>
      </c>
    </row>
    <row r="151" spans="1:18">
      <c r="A151" s="188" t="s">
        <v>15</v>
      </c>
      <c r="B151" s="151">
        <v>27.499673761931501</v>
      </c>
      <c r="C151" s="151">
        <v>48.29754952914017</v>
      </c>
      <c r="D151" s="151">
        <v>72.416283493619204</v>
      </c>
      <c r="E151" s="151">
        <v>117.1194949749497</v>
      </c>
      <c r="F151" s="13" t="s">
        <v>32</v>
      </c>
    </row>
    <row r="152" spans="1:18">
      <c r="A152" s="188" t="s">
        <v>16</v>
      </c>
      <c r="B152" s="151">
        <v>28.491361961841385</v>
      </c>
      <c r="C152" s="151">
        <v>93.029470032744726</v>
      </c>
      <c r="D152" s="151">
        <v>148.47715041191697</v>
      </c>
      <c r="E152" s="151">
        <v>174.80975485447988</v>
      </c>
      <c r="F152" s="13" t="s">
        <v>32</v>
      </c>
    </row>
    <row r="153" spans="1:18">
      <c r="A153" s="158"/>
      <c r="B153" s="186"/>
      <c r="C153" s="186"/>
      <c r="D153" s="186"/>
      <c r="E153" s="186"/>
      <c r="F153" s="13"/>
    </row>
    <row r="154" spans="1:18">
      <c r="C154" s="110"/>
      <c r="D154" s="110"/>
    </row>
    <row r="155" spans="1:18">
      <c r="A155" s="158" t="s">
        <v>750</v>
      </c>
      <c r="C155" s="110"/>
      <c r="D155" s="110"/>
    </row>
    <row r="156" spans="1:18">
      <c r="A156" s="189" t="s">
        <v>751</v>
      </c>
      <c r="B156" s="86"/>
      <c r="C156" s="184"/>
      <c r="D156" s="184"/>
      <c r="E156" s="86"/>
      <c r="F156" s="86"/>
    </row>
    <row r="157" spans="1:18" s="15" customFormat="1">
      <c r="A157" s="157" t="s">
        <v>182</v>
      </c>
      <c r="B157" s="359">
        <v>2030</v>
      </c>
      <c r="C157" s="361">
        <v>2035</v>
      </c>
      <c r="D157" s="361">
        <v>2040</v>
      </c>
      <c r="E157" s="360">
        <v>2050</v>
      </c>
      <c r="F157" s="360" t="s">
        <v>17</v>
      </c>
      <c r="R157" s="337"/>
    </row>
    <row r="158" spans="1:18">
      <c r="A158" s="187" t="s">
        <v>752</v>
      </c>
      <c r="B158" s="358">
        <v>40.101900000000001</v>
      </c>
      <c r="C158" s="151">
        <v>166.98016000000001</v>
      </c>
      <c r="D158" s="151">
        <v>438.00432000000001</v>
      </c>
      <c r="E158" s="151">
        <v>485.44679000000002</v>
      </c>
      <c r="F158" s="13" t="s">
        <v>753</v>
      </c>
    </row>
    <row r="159" spans="1:18">
      <c r="A159" s="188" t="s">
        <v>754</v>
      </c>
      <c r="B159" s="358">
        <v>74</v>
      </c>
      <c r="C159" s="356">
        <v>131</v>
      </c>
      <c r="D159" s="356">
        <v>142</v>
      </c>
      <c r="E159" s="151">
        <v>194</v>
      </c>
      <c r="F159" s="13" t="s">
        <v>753</v>
      </c>
    </row>
    <row r="160" spans="1:18">
      <c r="A160" s="158"/>
      <c r="B160" s="158"/>
      <c r="C160" s="110"/>
      <c r="D160" s="110"/>
    </row>
    <row r="161" spans="1:4">
      <c r="A161" s="158"/>
      <c r="B161" s="158"/>
      <c r="C161" s="110"/>
      <c r="D161" s="110"/>
    </row>
    <row r="162" spans="1:4">
      <c r="A162" s="158"/>
      <c r="B162" s="158"/>
      <c r="C162" s="110"/>
      <c r="D162" s="110"/>
    </row>
    <row r="163" spans="1:4">
      <c r="A163" s="158"/>
      <c r="B163" s="158"/>
      <c r="C163" s="110"/>
      <c r="D163" s="110"/>
    </row>
    <row r="164" spans="1:4">
      <c r="C164" s="110"/>
      <c r="D164" s="110"/>
    </row>
  </sheetData>
  <mergeCells count="4">
    <mergeCell ref="N128:Q128"/>
    <mergeCell ref="R128:U128"/>
    <mergeCell ref="V128:Y128"/>
    <mergeCell ref="Z128:AC128"/>
  </mergeCells>
  <phoneticPr fontId="12" type="noConversion"/>
  <pageMargins left="0.7" right="0.7" top="0.75" bottom="0.75" header="0.3" footer="0.3"/>
  <pageSetup paperSize="9" orientation="portrait" verticalDpi="0" r:id="rId1"/>
  <headerFooter>
    <oddFooter>&amp;C_x000D_&amp;1#&amp;"Calibri"&amp;10&amp;K000000 Intern/Internal</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C2D56-3186-2040-B1C5-9DD2FD2595ED}">
  <dimension ref="A1:CC236"/>
  <sheetViews>
    <sheetView showGridLines="0" zoomScale="75" zoomScaleNormal="85" workbookViewId="0">
      <selection activeCell="AJ30" sqref="AJ30"/>
    </sheetView>
  </sheetViews>
  <sheetFormatPr baseColWidth="10" defaultColWidth="8.83203125" defaultRowHeight="16"/>
  <cols>
    <col min="1" max="1" width="47" customWidth="1"/>
    <col min="2" max="5" width="6.83203125" customWidth="1"/>
    <col min="6" max="6" width="8.5" customWidth="1"/>
    <col min="7" max="21" width="6.83203125" customWidth="1"/>
    <col min="24" max="24" width="17.5" customWidth="1"/>
    <col min="25" max="25" width="4.6640625" bestFit="1" customWidth="1"/>
    <col min="26" max="45" width="6.1640625" customWidth="1"/>
    <col min="48" max="48" width="20.5" bestFit="1" customWidth="1"/>
  </cols>
  <sheetData>
    <row r="1" spans="1:22">
      <c r="A1" s="22" t="s">
        <v>755</v>
      </c>
      <c r="B1" s="22"/>
      <c r="C1" s="22"/>
      <c r="D1" s="22"/>
      <c r="E1" s="22"/>
      <c r="F1" s="22"/>
      <c r="G1" s="22"/>
      <c r="H1" s="22"/>
      <c r="I1" s="22"/>
      <c r="J1" s="22"/>
      <c r="K1" s="22"/>
      <c r="L1" s="22"/>
      <c r="M1" s="22"/>
      <c r="N1" s="22"/>
      <c r="O1" s="22"/>
      <c r="P1" s="22"/>
      <c r="Q1" s="22"/>
      <c r="R1" s="22"/>
      <c r="S1" s="22"/>
    </row>
    <row r="2" spans="1:22">
      <c r="A2" s="23" t="s">
        <v>756</v>
      </c>
      <c r="B2" s="23"/>
      <c r="C2" s="23"/>
      <c r="D2" s="23"/>
      <c r="E2" s="23"/>
      <c r="F2" s="23"/>
      <c r="G2" s="23"/>
      <c r="H2" s="23"/>
      <c r="I2" s="23"/>
      <c r="J2" s="23"/>
      <c r="K2" s="23"/>
      <c r="L2" s="23"/>
      <c r="M2" s="23"/>
      <c r="N2" s="23"/>
      <c r="O2" s="23"/>
      <c r="P2" s="23"/>
      <c r="Q2" s="23"/>
      <c r="R2" s="23"/>
      <c r="S2" s="23"/>
      <c r="T2" s="23"/>
      <c r="U2" s="23"/>
      <c r="V2" s="23"/>
    </row>
    <row r="3" spans="1:22" s="15" customFormat="1">
      <c r="A3" s="24" t="s">
        <v>108</v>
      </c>
      <c r="B3" s="305" t="s">
        <v>13</v>
      </c>
      <c r="C3" s="305" t="s">
        <v>13</v>
      </c>
      <c r="D3" s="305" t="s">
        <v>13</v>
      </c>
      <c r="E3" s="305" t="s">
        <v>13</v>
      </c>
      <c r="F3" s="305" t="s">
        <v>13</v>
      </c>
      <c r="G3" s="305" t="s">
        <v>14</v>
      </c>
      <c r="H3" s="305" t="s">
        <v>14</v>
      </c>
      <c r="I3" s="305" t="s">
        <v>14</v>
      </c>
      <c r="J3" s="305" t="s">
        <v>14</v>
      </c>
      <c r="K3" s="305" t="s">
        <v>14</v>
      </c>
      <c r="L3" s="305" t="s">
        <v>15</v>
      </c>
      <c r="M3" s="305" t="s">
        <v>15</v>
      </c>
      <c r="N3" s="305" t="s">
        <v>15</v>
      </c>
      <c r="O3" s="305" t="s">
        <v>15</v>
      </c>
      <c r="P3" s="305" t="s">
        <v>15</v>
      </c>
      <c r="Q3" s="305" t="s">
        <v>16</v>
      </c>
      <c r="R3" s="305" t="s">
        <v>16</v>
      </c>
      <c r="S3" s="305" t="s">
        <v>16</v>
      </c>
      <c r="T3" s="305" t="s">
        <v>16</v>
      </c>
      <c r="U3" s="305" t="s">
        <v>16</v>
      </c>
      <c r="V3" s="30"/>
    </row>
    <row r="4" spans="1:22" s="15" customFormat="1">
      <c r="A4" s="26" t="s">
        <v>182</v>
      </c>
      <c r="B4" s="303">
        <v>2025</v>
      </c>
      <c r="C4" s="303">
        <v>2030</v>
      </c>
      <c r="D4" s="303">
        <v>2035</v>
      </c>
      <c r="E4" s="303">
        <v>2040</v>
      </c>
      <c r="F4" s="303">
        <v>2050</v>
      </c>
      <c r="G4" s="303">
        <v>2025</v>
      </c>
      <c r="H4" s="303">
        <v>2030</v>
      </c>
      <c r="I4" s="303">
        <v>2035</v>
      </c>
      <c r="J4" s="303">
        <v>2040</v>
      </c>
      <c r="K4" s="303">
        <v>2050</v>
      </c>
      <c r="L4" s="303">
        <v>2025</v>
      </c>
      <c r="M4" s="303">
        <v>2030</v>
      </c>
      <c r="N4" s="303">
        <v>2035</v>
      </c>
      <c r="O4" s="303">
        <v>2040</v>
      </c>
      <c r="P4" s="303">
        <v>2050</v>
      </c>
      <c r="Q4" s="303">
        <v>2025</v>
      </c>
      <c r="R4" s="303">
        <v>2030</v>
      </c>
      <c r="S4" s="303">
        <v>2035</v>
      </c>
      <c r="T4" s="303">
        <v>2040</v>
      </c>
      <c r="U4" s="303">
        <v>2050</v>
      </c>
      <c r="V4" s="167" t="s">
        <v>218</v>
      </c>
    </row>
    <row r="5" spans="1:22">
      <c r="A5" s="24" t="s">
        <v>756</v>
      </c>
      <c r="B5" s="28">
        <v>14.508333333333333</v>
      </c>
      <c r="C5" s="28">
        <v>21.752777777777776</v>
      </c>
      <c r="D5" s="28">
        <v>28.4</v>
      </c>
      <c r="E5" s="28">
        <v>34.466111111111104</v>
      </c>
      <c r="F5" s="28">
        <v>44.961388888888891</v>
      </c>
      <c r="G5" s="28">
        <v>14.508333333333333</v>
      </c>
      <c r="H5" s="28">
        <v>14.508333333333333</v>
      </c>
      <c r="I5" s="28">
        <v>26.50277777777778</v>
      </c>
      <c r="J5" s="28">
        <v>39.761666666666663</v>
      </c>
      <c r="K5" s="28">
        <v>49.284722222222221</v>
      </c>
      <c r="L5" s="28">
        <v>64.211111111111109</v>
      </c>
      <c r="M5" s="28">
        <v>64.211111111111109</v>
      </c>
      <c r="N5" s="28">
        <v>14.508333333333333</v>
      </c>
      <c r="O5" s="28">
        <v>18.588888888888889</v>
      </c>
      <c r="P5" s="28">
        <v>22.086111111111112</v>
      </c>
      <c r="Q5" s="28">
        <v>25.711111111111109</v>
      </c>
      <c r="R5" s="28">
        <v>25.711111111111109</v>
      </c>
      <c r="S5" s="28">
        <v>30.880555555555553</v>
      </c>
      <c r="T5" s="28">
        <v>14.508333333333333</v>
      </c>
      <c r="U5" s="28">
        <v>19.486111111111114</v>
      </c>
      <c r="V5" s="30" t="s">
        <v>32</v>
      </c>
    </row>
    <row r="6" spans="1:22">
      <c r="A6" s="31" t="s">
        <v>757</v>
      </c>
      <c r="B6" s="34">
        <v>0</v>
      </c>
      <c r="C6" s="34">
        <v>0</v>
      </c>
      <c r="D6" s="34">
        <v>0</v>
      </c>
      <c r="E6" s="34">
        <v>0</v>
      </c>
      <c r="F6" s="34">
        <v>0</v>
      </c>
      <c r="G6" s="34">
        <v>0</v>
      </c>
      <c r="H6" s="34">
        <v>0</v>
      </c>
      <c r="I6" s="34">
        <v>0</v>
      </c>
      <c r="J6" s="34">
        <v>0</v>
      </c>
      <c r="K6" s="34">
        <v>7.333333333333333</v>
      </c>
      <c r="L6" s="34">
        <v>0</v>
      </c>
      <c r="M6" s="34">
        <v>0</v>
      </c>
      <c r="N6" s="34">
        <v>0</v>
      </c>
      <c r="O6" s="34">
        <v>0</v>
      </c>
      <c r="P6" s="34">
        <v>0</v>
      </c>
      <c r="Q6" s="34">
        <v>0</v>
      </c>
      <c r="R6" s="34">
        <v>0</v>
      </c>
      <c r="S6" s="34">
        <v>0</v>
      </c>
      <c r="T6" s="34">
        <v>0</v>
      </c>
      <c r="U6" s="34">
        <v>0</v>
      </c>
      <c r="V6" s="35" t="s">
        <v>32</v>
      </c>
    </row>
    <row r="7" spans="1:22">
      <c r="A7" s="31" t="s">
        <v>758</v>
      </c>
      <c r="B7" s="34">
        <v>3.2666666666666666</v>
      </c>
      <c r="C7" s="34">
        <v>4.8416666666666668</v>
      </c>
      <c r="D7" s="34">
        <v>6.2166666666666659</v>
      </c>
      <c r="E7" s="34">
        <v>7.5249999999999995</v>
      </c>
      <c r="F7" s="34">
        <v>10.022222222222222</v>
      </c>
      <c r="G7" s="34">
        <v>3.2666666666666666</v>
      </c>
      <c r="H7" s="34">
        <v>6.1166666666666663</v>
      </c>
      <c r="I7" s="34">
        <v>8.2999999999999989</v>
      </c>
      <c r="J7" s="34">
        <v>10.549999999999999</v>
      </c>
      <c r="K7" s="34">
        <v>14.824999999999999</v>
      </c>
      <c r="L7" s="34">
        <v>3.2666666666666666</v>
      </c>
      <c r="M7" s="34">
        <v>4.3666666666666671</v>
      </c>
      <c r="N7" s="34">
        <v>5.1999999999999993</v>
      </c>
      <c r="O7" s="34">
        <v>5.9527777777777775</v>
      </c>
      <c r="P7" s="34">
        <v>7.583333333333333</v>
      </c>
      <c r="Q7" s="34">
        <v>3.2666666666666666</v>
      </c>
      <c r="R7" s="34">
        <v>4.3916666666666666</v>
      </c>
      <c r="S7" s="34">
        <v>4.6027777777777779</v>
      </c>
      <c r="T7" s="34">
        <v>4.697222222222222</v>
      </c>
      <c r="U7" s="34">
        <v>5.0555555555555554</v>
      </c>
      <c r="V7" s="35" t="s">
        <v>32</v>
      </c>
    </row>
    <row r="8" spans="1:22">
      <c r="A8" s="31" t="s">
        <v>759</v>
      </c>
      <c r="B8" s="34">
        <v>7.1944444444444438</v>
      </c>
      <c r="C8" s="34">
        <v>9.5555555555555554</v>
      </c>
      <c r="D8" s="34">
        <v>12.152777777777777</v>
      </c>
      <c r="E8" s="34">
        <v>15.544444444444444</v>
      </c>
      <c r="F8" s="34">
        <v>20.130555555555556</v>
      </c>
      <c r="G8" s="34">
        <v>7.1944444444444438</v>
      </c>
      <c r="H8" s="34">
        <v>12.569444444444445</v>
      </c>
      <c r="I8" s="34">
        <v>19.597222222222221</v>
      </c>
      <c r="J8" s="34">
        <v>24.183333333333334</v>
      </c>
      <c r="K8" s="34">
        <v>24.911111111111111</v>
      </c>
      <c r="L8" s="34">
        <v>7.1944444444444438</v>
      </c>
      <c r="M8" s="34">
        <v>8.1805555555555554</v>
      </c>
      <c r="N8" s="34">
        <v>9.9944444444444436</v>
      </c>
      <c r="O8" s="34">
        <v>11.705555555555556</v>
      </c>
      <c r="P8" s="34">
        <v>13.872222222222222</v>
      </c>
      <c r="Q8" s="34">
        <v>7.1944444444444438</v>
      </c>
      <c r="R8" s="34">
        <v>8.15</v>
      </c>
      <c r="S8" s="34">
        <v>8.9722222222222214</v>
      </c>
      <c r="T8" s="34">
        <v>9.3583333333333325</v>
      </c>
      <c r="U8" s="34">
        <v>9.625</v>
      </c>
      <c r="V8" s="35" t="s">
        <v>32</v>
      </c>
    </row>
    <row r="9" spans="1:22">
      <c r="A9" s="31" t="s">
        <v>760</v>
      </c>
      <c r="B9" s="34">
        <v>0</v>
      </c>
      <c r="C9" s="34">
        <v>0</v>
      </c>
      <c r="D9" s="34">
        <v>0</v>
      </c>
      <c r="E9" s="34">
        <v>0.46944444444444444</v>
      </c>
      <c r="F9" s="34">
        <v>0.57777777777777783</v>
      </c>
      <c r="G9" s="34">
        <v>0</v>
      </c>
      <c r="H9" s="34">
        <v>0</v>
      </c>
      <c r="I9" s="34">
        <v>0.76666666666666661</v>
      </c>
      <c r="J9" s="34">
        <v>1.461111111111111</v>
      </c>
      <c r="K9" s="34">
        <v>1.85</v>
      </c>
      <c r="L9" s="34">
        <v>0</v>
      </c>
      <c r="M9" s="34">
        <v>0</v>
      </c>
      <c r="N9" s="34">
        <v>0</v>
      </c>
      <c r="O9" s="34">
        <v>0</v>
      </c>
      <c r="P9" s="34">
        <v>0</v>
      </c>
      <c r="Q9" s="34">
        <v>0</v>
      </c>
      <c r="R9" s="34">
        <v>0</v>
      </c>
      <c r="S9" s="34">
        <v>0</v>
      </c>
      <c r="T9" s="34">
        <v>0</v>
      </c>
      <c r="U9" s="34">
        <v>0</v>
      </c>
      <c r="V9" s="35" t="s">
        <v>32</v>
      </c>
    </row>
    <row r="10" spans="1:22">
      <c r="A10" s="31" t="s">
        <v>761</v>
      </c>
      <c r="B10" s="34">
        <v>0.92500000000000004</v>
      </c>
      <c r="C10" s="34">
        <v>3.4861111111111112</v>
      </c>
      <c r="D10" s="34">
        <v>5.0666666666666664</v>
      </c>
      <c r="E10" s="34">
        <v>4.9666666666666659</v>
      </c>
      <c r="F10" s="34">
        <v>5.6194444444444445</v>
      </c>
      <c r="G10" s="34">
        <v>0.92500000000000004</v>
      </c>
      <c r="H10" s="34">
        <v>3.3138888888888887</v>
      </c>
      <c r="I10" s="34">
        <v>4.9833333333333334</v>
      </c>
      <c r="J10" s="34">
        <v>5.5027777777777773</v>
      </c>
      <c r="K10" s="34">
        <v>5.8055555555555554</v>
      </c>
      <c r="L10" s="34">
        <v>0.92500000000000004</v>
      </c>
      <c r="M10" s="34">
        <v>2.4444444444444446</v>
      </c>
      <c r="N10" s="34">
        <v>2.9388888888888887</v>
      </c>
      <c r="O10" s="34">
        <v>3.7388888888888889</v>
      </c>
      <c r="P10" s="34">
        <v>3.8194444444444442</v>
      </c>
      <c r="Q10" s="34">
        <v>0.92500000000000004</v>
      </c>
      <c r="R10" s="34">
        <v>2.7833333333333332</v>
      </c>
      <c r="S10" s="34">
        <v>3.6694444444444447</v>
      </c>
      <c r="T10" s="34">
        <v>3.6027777777777779</v>
      </c>
      <c r="U10" s="34">
        <v>4.1833333333333336</v>
      </c>
      <c r="V10" s="35" t="s">
        <v>32</v>
      </c>
    </row>
    <row r="11" spans="1:22">
      <c r="A11" s="31" t="s">
        <v>762</v>
      </c>
      <c r="B11" s="34">
        <v>3.1222222222222222</v>
      </c>
      <c r="C11" s="34">
        <v>3.8694444444444445</v>
      </c>
      <c r="D11" s="34">
        <v>4.9638888888888895</v>
      </c>
      <c r="E11" s="34">
        <v>5.9605555555555547</v>
      </c>
      <c r="F11" s="34">
        <v>8.6113888888888894</v>
      </c>
      <c r="G11" s="34">
        <v>3.1222222222222222</v>
      </c>
      <c r="H11" s="34">
        <v>4.5027777777777782</v>
      </c>
      <c r="I11" s="34">
        <v>6.1144444444444446</v>
      </c>
      <c r="J11" s="34">
        <v>7.5874999999999995</v>
      </c>
      <c r="K11" s="34">
        <v>9.4861111111111107</v>
      </c>
      <c r="L11" s="34">
        <v>3.1222222222222222</v>
      </c>
      <c r="M11" s="34">
        <v>3.5972222222222219</v>
      </c>
      <c r="N11" s="34">
        <v>3.9527777777777779</v>
      </c>
      <c r="O11" s="34">
        <v>4.3138888888888882</v>
      </c>
      <c r="P11" s="34">
        <v>5.6055555555555552</v>
      </c>
      <c r="Q11" s="34">
        <v>3.1222222222222222</v>
      </c>
      <c r="R11" s="34">
        <v>4.1611111111111114</v>
      </c>
      <c r="S11" s="34">
        <v>3.1219444444444444</v>
      </c>
      <c r="T11" s="34">
        <v>3.4194444444444443</v>
      </c>
      <c r="U11" s="34">
        <v>3.7333333333333329</v>
      </c>
      <c r="V11" s="35" t="s">
        <v>32</v>
      </c>
    </row>
    <row r="12" spans="1:22">
      <c r="A12" s="43"/>
      <c r="B12" s="34"/>
      <c r="C12" s="34"/>
      <c r="D12" s="34"/>
      <c r="E12" s="34"/>
      <c r="F12" s="34"/>
      <c r="G12" s="34"/>
      <c r="H12" s="34"/>
      <c r="I12" s="34"/>
      <c r="J12" s="34"/>
      <c r="K12" s="34"/>
      <c r="L12" s="34"/>
      <c r="M12" s="34"/>
      <c r="N12" s="34"/>
      <c r="O12" s="34"/>
      <c r="P12" s="34"/>
      <c r="Q12" s="34"/>
      <c r="R12" s="34"/>
      <c r="S12" s="34"/>
      <c r="T12" s="34"/>
      <c r="U12" s="34"/>
      <c r="V12" s="35"/>
    </row>
    <row r="14" spans="1:22">
      <c r="A14" s="22" t="s">
        <v>763</v>
      </c>
      <c r="B14" s="22"/>
      <c r="C14" s="22"/>
      <c r="D14" s="22"/>
      <c r="E14" s="22"/>
      <c r="F14" s="22"/>
      <c r="G14" s="22"/>
      <c r="H14" s="22"/>
      <c r="I14" s="22"/>
      <c r="J14" s="22"/>
      <c r="K14" s="22"/>
      <c r="L14" s="22"/>
      <c r="M14" s="22"/>
      <c r="N14" s="22"/>
      <c r="O14" s="22"/>
      <c r="P14" s="22"/>
      <c r="Q14" s="22"/>
      <c r="R14" s="22"/>
      <c r="S14" s="22"/>
    </row>
    <row r="15" spans="1:22">
      <c r="A15" s="23" t="s">
        <v>764</v>
      </c>
      <c r="B15" s="23"/>
      <c r="C15" s="23"/>
      <c r="D15" s="23"/>
      <c r="E15" s="23"/>
      <c r="F15" s="23"/>
      <c r="G15" s="23"/>
      <c r="H15" s="23"/>
      <c r="I15" s="23"/>
      <c r="J15" s="23"/>
      <c r="K15" s="23"/>
      <c r="L15" s="23"/>
      <c r="M15" s="23"/>
      <c r="N15" s="23"/>
      <c r="O15" s="23"/>
      <c r="P15" s="23"/>
      <c r="Q15" s="23"/>
      <c r="R15" s="23"/>
      <c r="S15" s="23"/>
      <c r="T15" s="23"/>
      <c r="U15" s="23"/>
      <c r="V15" s="23"/>
    </row>
    <row r="16" spans="1:22" s="15" customFormat="1">
      <c r="A16" s="24" t="s">
        <v>108</v>
      </c>
      <c r="B16" s="305" t="s">
        <v>13</v>
      </c>
      <c r="C16" s="305" t="s">
        <v>13</v>
      </c>
      <c r="D16" s="305" t="s">
        <v>13</v>
      </c>
      <c r="E16" s="305" t="s">
        <v>13</v>
      </c>
      <c r="F16" s="305" t="s">
        <v>13</v>
      </c>
      <c r="G16" s="305" t="s">
        <v>14</v>
      </c>
      <c r="H16" s="305" t="s">
        <v>14</v>
      </c>
      <c r="I16" s="305" t="s">
        <v>14</v>
      </c>
      <c r="J16" s="305" t="s">
        <v>14</v>
      </c>
      <c r="K16" s="305" t="s">
        <v>14</v>
      </c>
      <c r="L16" s="305" t="s">
        <v>15</v>
      </c>
      <c r="M16" s="305" t="s">
        <v>15</v>
      </c>
      <c r="N16" s="305" t="s">
        <v>15</v>
      </c>
      <c r="O16" s="305" t="s">
        <v>15</v>
      </c>
      <c r="P16" s="305" t="s">
        <v>15</v>
      </c>
      <c r="Q16" s="305" t="s">
        <v>16</v>
      </c>
      <c r="R16" s="305" t="s">
        <v>16</v>
      </c>
      <c r="S16" s="305" t="s">
        <v>16</v>
      </c>
      <c r="T16" s="305" t="s">
        <v>16</v>
      </c>
      <c r="U16" s="305" t="s">
        <v>16</v>
      </c>
      <c r="V16" s="30"/>
    </row>
    <row r="17" spans="1:22" s="15" customFormat="1">
      <c r="A17" s="26" t="s">
        <v>182</v>
      </c>
      <c r="B17" s="303">
        <v>2025</v>
      </c>
      <c r="C17" s="303">
        <v>2030</v>
      </c>
      <c r="D17" s="303">
        <v>2035</v>
      </c>
      <c r="E17" s="303">
        <v>2040</v>
      </c>
      <c r="F17" s="303">
        <v>2050</v>
      </c>
      <c r="G17" s="303">
        <v>2025</v>
      </c>
      <c r="H17" s="303">
        <v>2030</v>
      </c>
      <c r="I17" s="303">
        <v>2035</v>
      </c>
      <c r="J17" s="303">
        <v>2040</v>
      </c>
      <c r="K17" s="303">
        <v>2050</v>
      </c>
      <c r="L17" s="303">
        <v>2025</v>
      </c>
      <c r="M17" s="303">
        <v>2030</v>
      </c>
      <c r="N17" s="303">
        <v>2035</v>
      </c>
      <c r="O17" s="303">
        <v>2040</v>
      </c>
      <c r="P17" s="303">
        <v>2050</v>
      </c>
      <c r="Q17" s="303">
        <v>2025</v>
      </c>
      <c r="R17" s="303">
        <v>2030</v>
      </c>
      <c r="S17" s="303">
        <v>2035</v>
      </c>
      <c r="T17" s="303">
        <v>2040</v>
      </c>
      <c r="U17" s="303">
        <v>2050</v>
      </c>
      <c r="V17" s="167" t="s">
        <v>218</v>
      </c>
    </row>
    <row r="18" spans="1:22">
      <c r="A18" s="24" t="s">
        <v>764</v>
      </c>
      <c r="B18" s="28">
        <v>14.508333333333333</v>
      </c>
      <c r="C18" s="28">
        <v>21.752777777777776</v>
      </c>
      <c r="D18" s="28">
        <v>28.4</v>
      </c>
      <c r="E18" s="28">
        <v>34.466111111111104</v>
      </c>
      <c r="F18" s="28">
        <v>44.961388888888891</v>
      </c>
      <c r="G18" s="28">
        <v>14.508333333333333</v>
      </c>
      <c r="H18" s="28">
        <v>14.508333333333333</v>
      </c>
      <c r="I18" s="28">
        <v>26.50277777777778</v>
      </c>
      <c r="J18" s="28">
        <v>39.761666666666663</v>
      </c>
      <c r="K18" s="28">
        <v>49.284722222222221</v>
      </c>
      <c r="L18" s="28">
        <v>64.211111111111109</v>
      </c>
      <c r="M18" s="28">
        <v>64.211111111111109</v>
      </c>
      <c r="N18" s="28">
        <v>14.508333333333333</v>
      </c>
      <c r="O18" s="28">
        <v>18.588888888888889</v>
      </c>
      <c r="P18" s="28">
        <v>22.086111111111112</v>
      </c>
      <c r="Q18" s="28">
        <v>25.711111111111109</v>
      </c>
      <c r="R18" s="28">
        <v>25.711111111111109</v>
      </c>
      <c r="S18" s="28">
        <v>30.880555555555553</v>
      </c>
      <c r="T18" s="28">
        <v>14.508333333333333</v>
      </c>
      <c r="U18" s="28">
        <v>19.486111111111114</v>
      </c>
      <c r="V18" s="30" t="s">
        <v>32</v>
      </c>
    </row>
    <row r="19" spans="1:22">
      <c r="A19" s="31" t="s">
        <v>24</v>
      </c>
      <c r="B19" s="34">
        <v>0.85555555555555551</v>
      </c>
      <c r="C19" s="34">
        <v>3.2777777777777777</v>
      </c>
      <c r="D19" s="34">
        <v>4.6083333333333334</v>
      </c>
      <c r="E19" s="34">
        <v>5.458333333333333</v>
      </c>
      <c r="F19" s="34">
        <v>10.029166666666665</v>
      </c>
      <c r="G19" s="34">
        <v>0.85555555555555551</v>
      </c>
      <c r="H19" s="34">
        <v>5.0249999999999995</v>
      </c>
      <c r="I19" s="34">
        <v>7.5097222222222211</v>
      </c>
      <c r="J19" s="34">
        <v>11.474999999999998</v>
      </c>
      <c r="K19" s="34">
        <v>19.733888888888888</v>
      </c>
      <c r="L19" s="34">
        <v>0.85555555555555551</v>
      </c>
      <c r="M19" s="34">
        <v>2.4250000000000003</v>
      </c>
      <c r="N19" s="34">
        <v>3.0111111111111111</v>
      </c>
      <c r="O19" s="34">
        <v>4.8055555555555554</v>
      </c>
      <c r="P19" s="34">
        <v>7.4416666666666664</v>
      </c>
      <c r="Q19" s="34">
        <v>0.85555555555555551</v>
      </c>
      <c r="R19" s="34">
        <v>1.911111111111111</v>
      </c>
      <c r="S19" s="34">
        <v>2.5472222222222221</v>
      </c>
      <c r="T19" s="34">
        <v>3.7222222222222223</v>
      </c>
      <c r="U19" s="34">
        <v>5.4</v>
      </c>
      <c r="V19" s="35" t="s">
        <v>32</v>
      </c>
    </row>
    <row r="20" spans="1:22">
      <c r="A20" s="31" t="s">
        <v>765</v>
      </c>
      <c r="B20" s="34">
        <v>1.161111111111111</v>
      </c>
      <c r="C20" s="34">
        <v>3.6944444444444446</v>
      </c>
      <c r="D20" s="34">
        <v>4.2361111111111107</v>
      </c>
      <c r="E20" s="34">
        <v>5.07</v>
      </c>
      <c r="F20" s="34">
        <v>6.1833333333333336</v>
      </c>
      <c r="G20" s="34">
        <v>1.161111111111111</v>
      </c>
      <c r="H20" s="34">
        <v>6.6000000000000005</v>
      </c>
      <c r="I20" s="34">
        <v>9.9361111111111118</v>
      </c>
      <c r="J20" s="34">
        <v>14.349999999999998</v>
      </c>
      <c r="K20" s="34">
        <v>15.766666666666666</v>
      </c>
      <c r="L20" s="34">
        <v>1.161111111111111</v>
      </c>
      <c r="M20" s="34">
        <v>2.5611111111111113</v>
      </c>
      <c r="N20" s="34">
        <v>3.458333333333333</v>
      </c>
      <c r="O20" s="34">
        <v>6.5805555555555557</v>
      </c>
      <c r="P20" s="34">
        <v>7.166666666666667</v>
      </c>
      <c r="Q20" s="34">
        <v>1.161111111111111</v>
      </c>
      <c r="R20" s="34">
        <v>1.3444444444444443</v>
      </c>
      <c r="S20" s="34">
        <v>2.2722222222222221</v>
      </c>
      <c r="T20" s="34">
        <v>4.2555555555555555</v>
      </c>
      <c r="U20" s="34">
        <v>4.677777777777778</v>
      </c>
      <c r="V20" s="35" t="s">
        <v>32</v>
      </c>
    </row>
    <row r="21" spans="1:22">
      <c r="A21" s="31" t="s">
        <v>766</v>
      </c>
      <c r="B21" s="34">
        <v>0.37777777777777777</v>
      </c>
      <c r="C21" s="34">
        <v>1.9916666666666667</v>
      </c>
      <c r="D21" s="34">
        <v>6.9499999999999993</v>
      </c>
      <c r="E21" s="34">
        <v>13.02</v>
      </c>
      <c r="F21" s="34">
        <v>20.398333333333333</v>
      </c>
      <c r="G21" s="34">
        <v>0.37777777777777777</v>
      </c>
      <c r="H21" s="34">
        <v>1.8777777777777778</v>
      </c>
      <c r="I21" s="34">
        <v>5.2016666666666662</v>
      </c>
      <c r="J21" s="34">
        <v>10.269999999999998</v>
      </c>
      <c r="K21" s="34">
        <v>15.305555555555554</v>
      </c>
      <c r="L21" s="34">
        <v>0.37777777777777777</v>
      </c>
      <c r="M21" s="34">
        <v>1.0416666666666667</v>
      </c>
      <c r="N21" s="34">
        <v>1.3916666666666666</v>
      </c>
      <c r="O21" s="34">
        <v>1.5638888888888889</v>
      </c>
      <c r="P21" s="34">
        <v>2.0861111111111108</v>
      </c>
      <c r="Q21" s="34">
        <v>0.37777777777777777</v>
      </c>
      <c r="R21" s="34">
        <v>3.1277777777777778</v>
      </c>
      <c r="S21" s="34">
        <v>4.1694444444444443</v>
      </c>
      <c r="T21" s="34">
        <v>5.5611111111111109</v>
      </c>
      <c r="U21" s="34">
        <v>6.8194444444444446</v>
      </c>
      <c r="V21" s="35" t="s">
        <v>32</v>
      </c>
    </row>
    <row r="22" spans="1:22">
      <c r="A22" s="31" t="s">
        <v>767</v>
      </c>
      <c r="B22" s="34">
        <v>0.83333333333333326</v>
      </c>
      <c r="C22" s="34">
        <v>1.1111111111111112</v>
      </c>
      <c r="D22" s="34">
        <v>1.1111111111111112</v>
      </c>
      <c r="E22" s="34">
        <v>2.2222222222222223</v>
      </c>
      <c r="F22" s="34">
        <v>2.7777777777777777</v>
      </c>
      <c r="G22" s="34">
        <v>0.83333333333333326</v>
      </c>
      <c r="H22" s="34">
        <v>2.7777777777777777</v>
      </c>
      <c r="I22" s="34">
        <v>3.333333333333333</v>
      </c>
      <c r="J22" s="34">
        <v>4.7222222222222223</v>
      </c>
      <c r="K22" s="34">
        <v>8.0555555555555554</v>
      </c>
      <c r="L22" s="34">
        <v>0.83333333333333326</v>
      </c>
      <c r="M22" s="34">
        <v>2.7777777777777777</v>
      </c>
      <c r="N22" s="34">
        <v>3.8888888888888888</v>
      </c>
      <c r="O22" s="34">
        <v>5</v>
      </c>
      <c r="P22" s="34">
        <v>8.3333333333333339</v>
      </c>
      <c r="Q22" s="34">
        <v>0.83333333333333326</v>
      </c>
      <c r="R22" s="34">
        <v>1.9444444444444444</v>
      </c>
      <c r="S22" s="34">
        <v>2.5</v>
      </c>
      <c r="T22" s="34">
        <v>3.0555555555555554</v>
      </c>
      <c r="U22" s="34">
        <v>3.333333333333333</v>
      </c>
      <c r="V22" s="35" t="s">
        <v>32</v>
      </c>
    </row>
    <row r="23" spans="1:22">
      <c r="A23" s="31" t="s">
        <v>768</v>
      </c>
      <c r="B23" s="34">
        <v>0</v>
      </c>
      <c r="C23" s="34">
        <v>0</v>
      </c>
      <c r="D23" s="34">
        <v>0.10249999999999999</v>
      </c>
      <c r="E23" s="34">
        <v>0.34194444444444438</v>
      </c>
      <c r="F23" s="34">
        <v>0.76888888888888884</v>
      </c>
      <c r="G23" s="34">
        <v>0</v>
      </c>
      <c r="H23" s="34">
        <v>0</v>
      </c>
      <c r="I23" s="34">
        <v>8.5555555555555551E-2</v>
      </c>
      <c r="J23" s="34">
        <v>0.22222222222222224</v>
      </c>
      <c r="K23" s="34">
        <v>0.3075</v>
      </c>
      <c r="L23" s="34">
        <v>0</v>
      </c>
      <c r="M23" s="34">
        <v>0</v>
      </c>
      <c r="N23" s="34">
        <v>0.27361111111111108</v>
      </c>
      <c r="O23" s="34">
        <v>0.54722222222222217</v>
      </c>
      <c r="P23" s="34">
        <v>2.0499999999999998</v>
      </c>
      <c r="Q23" s="34">
        <v>0</v>
      </c>
      <c r="R23" s="34">
        <v>0</v>
      </c>
      <c r="S23" s="34">
        <v>0</v>
      </c>
      <c r="T23" s="34">
        <v>6.8333333333333329E-2</v>
      </c>
      <c r="U23" s="34">
        <v>0.13666666666666666</v>
      </c>
      <c r="V23" s="35" t="s">
        <v>32</v>
      </c>
    </row>
    <row r="24" spans="1:22">
      <c r="A24" s="31" t="s">
        <v>769</v>
      </c>
      <c r="B24" s="34">
        <v>0</v>
      </c>
      <c r="C24" s="34">
        <v>0</v>
      </c>
      <c r="D24" s="34">
        <v>0</v>
      </c>
      <c r="E24" s="34">
        <v>0</v>
      </c>
      <c r="F24" s="34">
        <v>0.15055555555555555</v>
      </c>
      <c r="G24" s="34">
        <v>0</v>
      </c>
      <c r="H24" s="34">
        <v>0</v>
      </c>
      <c r="I24" s="34">
        <v>0</v>
      </c>
      <c r="J24" s="34">
        <v>0</v>
      </c>
      <c r="K24" s="34">
        <v>0</v>
      </c>
      <c r="L24" s="34">
        <v>0</v>
      </c>
      <c r="M24" s="34">
        <v>0</v>
      </c>
      <c r="N24" s="34">
        <v>0</v>
      </c>
      <c r="O24" s="34">
        <v>0</v>
      </c>
      <c r="P24" s="34">
        <v>0</v>
      </c>
      <c r="Q24" s="34">
        <v>0</v>
      </c>
      <c r="R24" s="34">
        <v>0</v>
      </c>
      <c r="S24" s="34">
        <v>0</v>
      </c>
      <c r="T24" s="34">
        <v>0</v>
      </c>
      <c r="U24" s="34">
        <v>0</v>
      </c>
      <c r="V24" s="35" t="s">
        <v>32</v>
      </c>
    </row>
    <row r="25" spans="1:22">
      <c r="A25" s="31" t="s">
        <v>770</v>
      </c>
      <c r="B25" s="34">
        <v>5.4861111111111107</v>
      </c>
      <c r="C25" s="34">
        <v>6.405555555555555</v>
      </c>
      <c r="D25" s="34">
        <v>6.1944444444444446</v>
      </c>
      <c r="E25" s="34">
        <v>6.4394444444444439</v>
      </c>
      <c r="F25" s="34">
        <v>4.5469444444444447</v>
      </c>
      <c r="G25" s="34">
        <v>5.4861111111111107</v>
      </c>
      <c r="H25" s="34">
        <v>4.5166666666666666</v>
      </c>
      <c r="I25" s="34">
        <v>4.8241666666666667</v>
      </c>
      <c r="J25" s="34">
        <v>5.6530555555555564</v>
      </c>
      <c r="K25" s="34">
        <v>5.8847222222222229</v>
      </c>
      <c r="L25" s="34">
        <v>5.4861111111111107</v>
      </c>
      <c r="M25" s="34">
        <v>5.9194444444444443</v>
      </c>
      <c r="N25" s="34">
        <v>6.1</v>
      </c>
      <c r="O25" s="34">
        <v>4.8111111111111109</v>
      </c>
      <c r="P25" s="34">
        <v>3.1388888888888888</v>
      </c>
      <c r="Q25" s="34">
        <v>5.4861111111111107</v>
      </c>
      <c r="R25" s="34">
        <v>4.4333333333333336</v>
      </c>
      <c r="S25" s="34">
        <v>3.625</v>
      </c>
      <c r="T25" s="34">
        <v>2.3138888888888887</v>
      </c>
      <c r="U25" s="34">
        <v>0.26583333333333331</v>
      </c>
      <c r="V25" s="35" t="s">
        <v>32</v>
      </c>
    </row>
    <row r="26" spans="1:22">
      <c r="A26" s="31" t="s">
        <v>34</v>
      </c>
      <c r="B26" s="34">
        <v>5.7944444444444443</v>
      </c>
      <c r="C26" s="34">
        <v>5.2777777777777777</v>
      </c>
      <c r="D26" s="34">
        <v>5.1999999999999993</v>
      </c>
      <c r="E26" s="34">
        <v>1.9130555555555553</v>
      </c>
      <c r="F26" s="34">
        <v>0.10472222222222222</v>
      </c>
      <c r="G26" s="34">
        <v>5.7944444444444443</v>
      </c>
      <c r="H26" s="34">
        <v>5.708333333333333</v>
      </c>
      <c r="I26" s="34">
        <v>8.8708333333333336</v>
      </c>
      <c r="J26" s="34">
        <v>2.5952777777777776</v>
      </c>
      <c r="K26" s="34">
        <v>0</v>
      </c>
      <c r="L26" s="34">
        <v>5.7944444444444443</v>
      </c>
      <c r="M26" s="34">
        <v>3.8638888888888889</v>
      </c>
      <c r="N26" s="34">
        <v>3.9666666666666663</v>
      </c>
      <c r="O26" s="34">
        <v>2.4027777777777777</v>
      </c>
      <c r="P26" s="34">
        <v>0.66111111111111109</v>
      </c>
      <c r="Q26" s="34">
        <v>5.7944444444444443</v>
      </c>
      <c r="R26" s="34">
        <v>5.6916666666666664</v>
      </c>
      <c r="S26" s="34">
        <v>3.7222222222222223</v>
      </c>
      <c r="T26" s="34">
        <v>0.21027777777777779</v>
      </c>
      <c r="U26" s="34">
        <v>0</v>
      </c>
      <c r="V26" s="35" t="s">
        <v>32</v>
      </c>
    </row>
    <row r="27" spans="1:22">
      <c r="A27" s="31" t="s">
        <v>33</v>
      </c>
      <c r="B27" s="34">
        <v>0</v>
      </c>
      <c r="C27" s="34">
        <v>0</v>
      </c>
      <c r="D27" s="34">
        <v>0</v>
      </c>
      <c r="E27" s="34">
        <v>0</v>
      </c>
      <c r="F27" s="34">
        <v>0</v>
      </c>
      <c r="G27" s="34">
        <v>0</v>
      </c>
      <c r="H27" s="34">
        <v>0</v>
      </c>
      <c r="I27" s="34">
        <v>0</v>
      </c>
      <c r="J27" s="34">
        <v>0</v>
      </c>
      <c r="K27" s="34">
        <v>0</v>
      </c>
      <c r="L27" s="34">
        <v>0</v>
      </c>
      <c r="M27" s="34">
        <v>0</v>
      </c>
      <c r="N27" s="34">
        <v>0</v>
      </c>
      <c r="O27" s="34">
        <v>0</v>
      </c>
      <c r="P27" s="34">
        <v>0</v>
      </c>
      <c r="Q27" s="34">
        <v>0</v>
      </c>
      <c r="R27" s="34">
        <v>1.0333333333333334</v>
      </c>
      <c r="S27" s="34">
        <v>1.5333333333333332</v>
      </c>
      <c r="T27" s="34">
        <v>1.8916666666666666</v>
      </c>
      <c r="U27" s="34">
        <v>1.9666666666666666</v>
      </c>
      <c r="V27" s="35" t="s">
        <v>32</v>
      </c>
    </row>
    <row r="28" spans="1:22">
      <c r="A28" s="43"/>
      <c r="B28" s="34"/>
      <c r="C28" s="34"/>
      <c r="D28" s="34"/>
      <c r="E28" s="34"/>
      <c r="F28" s="34"/>
      <c r="G28" s="34"/>
      <c r="H28" s="34"/>
      <c r="I28" s="34"/>
      <c r="J28" s="34"/>
      <c r="K28" s="34"/>
      <c r="L28" s="34"/>
      <c r="M28" s="34"/>
      <c r="N28" s="34"/>
      <c r="O28" s="34"/>
      <c r="P28" s="34"/>
      <c r="Q28" s="34"/>
      <c r="R28" s="34"/>
      <c r="S28" s="34"/>
      <c r="T28" s="34"/>
      <c r="U28" s="34"/>
      <c r="V28" s="35"/>
    </row>
    <row r="30" spans="1:22">
      <c r="A30" s="22" t="s">
        <v>771</v>
      </c>
      <c r="B30" s="22"/>
      <c r="C30" s="22"/>
      <c r="D30" s="22"/>
      <c r="E30" s="22"/>
      <c r="F30" s="22"/>
      <c r="G30" s="22"/>
      <c r="H30" s="22"/>
      <c r="I30" s="22"/>
      <c r="J30" s="22"/>
      <c r="K30" s="22"/>
      <c r="L30" s="22"/>
      <c r="M30" s="22"/>
      <c r="N30" s="22"/>
      <c r="O30" s="22"/>
      <c r="P30" s="22"/>
      <c r="Q30" s="22"/>
      <c r="R30" s="22"/>
      <c r="S30" s="22"/>
    </row>
    <row r="31" spans="1:22">
      <c r="A31" s="23" t="s">
        <v>772</v>
      </c>
      <c r="B31" s="23"/>
      <c r="C31" s="23"/>
      <c r="D31" s="23"/>
      <c r="E31" s="23"/>
      <c r="F31" s="23"/>
      <c r="G31" s="23"/>
      <c r="H31" s="23"/>
      <c r="I31" s="23"/>
      <c r="J31" s="23"/>
      <c r="K31" s="23"/>
      <c r="L31" s="23"/>
      <c r="M31" s="23"/>
      <c r="N31" s="23"/>
      <c r="O31" s="23"/>
      <c r="P31" s="23"/>
      <c r="Q31" s="23"/>
      <c r="R31" s="23"/>
      <c r="S31" s="23"/>
      <c r="T31" s="23"/>
      <c r="U31" s="23"/>
      <c r="V31" s="23"/>
    </row>
    <row r="32" spans="1:22" s="15" customFormat="1">
      <c r="A32" s="24" t="s">
        <v>108</v>
      </c>
      <c r="B32" s="305" t="s">
        <v>13</v>
      </c>
      <c r="C32" s="305" t="s">
        <v>14</v>
      </c>
      <c r="D32" s="305" t="s">
        <v>15</v>
      </c>
      <c r="E32" s="305" t="s">
        <v>16</v>
      </c>
      <c r="F32" s="305" t="s">
        <v>13</v>
      </c>
      <c r="G32" s="305" t="s">
        <v>14</v>
      </c>
      <c r="H32" s="305" t="s">
        <v>15</v>
      </c>
      <c r="I32" s="305" t="s">
        <v>16</v>
      </c>
      <c r="J32" s="305" t="s">
        <v>13</v>
      </c>
      <c r="K32" s="305" t="s">
        <v>14</v>
      </c>
      <c r="L32" s="305" t="s">
        <v>15</v>
      </c>
      <c r="M32" s="305" t="s">
        <v>16</v>
      </c>
      <c r="N32" s="305" t="s">
        <v>13</v>
      </c>
      <c r="O32" s="305" t="s">
        <v>14</v>
      </c>
      <c r="P32" s="305" t="s">
        <v>15</v>
      </c>
      <c r="Q32" s="305" t="s">
        <v>16</v>
      </c>
      <c r="R32" s="305" t="s">
        <v>13</v>
      </c>
      <c r="S32" s="305" t="s">
        <v>14</v>
      </c>
      <c r="T32" s="305" t="s">
        <v>15</v>
      </c>
      <c r="U32" s="305" t="s">
        <v>16</v>
      </c>
      <c r="V32" s="30"/>
    </row>
    <row r="33" spans="1:22" s="15" customFormat="1">
      <c r="A33" s="26" t="s">
        <v>182</v>
      </c>
      <c r="B33" s="303">
        <v>2025</v>
      </c>
      <c r="C33" s="303">
        <v>2025</v>
      </c>
      <c r="D33" s="303">
        <v>2025</v>
      </c>
      <c r="E33" s="303">
        <v>2025</v>
      </c>
      <c r="F33" s="303">
        <v>2030</v>
      </c>
      <c r="G33" s="303">
        <v>2030</v>
      </c>
      <c r="H33" s="303">
        <v>2030</v>
      </c>
      <c r="I33" s="303">
        <v>2030</v>
      </c>
      <c r="J33" s="303">
        <v>2035</v>
      </c>
      <c r="K33" s="303">
        <v>2035</v>
      </c>
      <c r="L33" s="303">
        <v>2035</v>
      </c>
      <c r="M33" s="303">
        <v>2035</v>
      </c>
      <c r="N33" s="303">
        <v>2040</v>
      </c>
      <c r="O33" s="303">
        <v>2040</v>
      </c>
      <c r="P33" s="303">
        <v>2040</v>
      </c>
      <c r="Q33" s="303">
        <v>2040</v>
      </c>
      <c r="R33" s="303">
        <v>2050</v>
      </c>
      <c r="S33" s="303">
        <v>2050</v>
      </c>
      <c r="T33" s="303">
        <v>2050</v>
      </c>
      <c r="U33" s="303">
        <v>2050</v>
      </c>
      <c r="V33" s="167" t="s">
        <v>218</v>
      </c>
    </row>
    <row r="34" spans="1:22">
      <c r="A34" s="24" t="s">
        <v>773</v>
      </c>
      <c r="B34" s="41">
        <v>0</v>
      </c>
      <c r="C34" s="41">
        <v>0</v>
      </c>
      <c r="D34" s="41">
        <v>0</v>
      </c>
      <c r="E34" s="41">
        <v>0</v>
      </c>
      <c r="F34" s="41">
        <v>225</v>
      </c>
      <c r="G34" s="41">
        <v>650</v>
      </c>
      <c r="H34" s="41">
        <v>200</v>
      </c>
      <c r="I34" s="41">
        <v>200</v>
      </c>
      <c r="J34" s="41">
        <v>800</v>
      </c>
      <c r="K34" s="41">
        <v>1400</v>
      </c>
      <c r="L34" s="41">
        <v>550</v>
      </c>
      <c r="M34" s="41">
        <v>525</v>
      </c>
      <c r="N34" s="41">
        <v>1300</v>
      </c>
      <c r="O34" s="41">
        <v>2000</v>
      </c>
      <c r="P34" s="41">
        <v>700</v>
      </c>
      <c r="Q34" s="41">
        <v>700</v>
      </c>
      <c r="R34" s="41">
        <v>2000</v>
      </c>
      <c r="S34" s="41">
        <v>2600</v>
      </c>
      <c r="T34" s="41">
        <v>800</v>
      </c>
      <c r="U34" s="41">
        <v>800</v>
      </c>
      <c r="V34" s="28" t="s">
        <v>774</v>
      </c>
    </row>
    <row r="35" spans="1:22">
      <c r="A35" s="31" t="s">
        <v>775</v>
      </c>
      <c r="B35" s="42">
        <v>0</v>
      </c>
      <c r="C35" s="42">
        <v>0</v>
      </c>
      <c r="D35" s="42">
        <v>0</v>
      </c>
      <c r="E35" s="42">
        <v>0</v>
      </c>
      <c r="F35" s="42">
        <v>0</v>
      </c>
      <c r="G35" s="42">
        <v>250</v>
      </c>
      <c r="H35" s="42">
        <v>0</v>
      </c>
      <c r="I35" s="42">
        <v>0</v>
      </c>
      <c r="J35" s="42">
        <v>500</v>
      </c>
      <c r="K35" s="42">
        <v>1250</v>
      </c>
      <c r="L35" s="42">
        <v>200</v>
      </c>
      <c r="M35" s="42">
        <v>200</v>
      </c>
      <c r="N35" s="42">
        <v>1000</v>
      </c>
      <c r="O35" s="42">
        <v>1750</v>
      </c>
      <c r="P35" s="42">
        <v>400</v>
      </c>
      <c r="Q35" s="42">
        <v>400</v>
      </c>
      <c r="R35" s="42">
        <v>1500</v>
      </c>
      <c r="S35" s="42">
        <v>2250</v>
      </c>
      <c r="T35" s="42">
        <v>500</v>
      </c>
      <c r="U35" s="42">
        <v>500</v>
      </c>
      <c r="V35" s="34" t="s">
        <v>774</v>
      </c>
    </row>
    <row r="36" spans="1:22">
      <c r="A36" s="31" t="s">
        <v>776</v>
      </c>
      <c r="B36" s="42">
        <v>0</v>
      </c>
      <c r="C36" s="42">
        <v>0</v>
      </c>
      <c r="D36" s="42">
        <v>0</v>
      </c>
      <c r="E36" s="42">
        <v>0</v>
      </c>
      <c r="F36" s="42">
        <v>500</v>
      </c>
      <c r="G36" s="42">
        <v>750</v>
      </c>
      <c r="H36" s="42">
        <v>300</v>
      </c>
      <c r="I36" s="42">
        <v>300</v>
      </c>
      <c r="J36" s="42">
        <v>1000</v>
      </c>
      <c r="K36" s="42">
        <v>1750</v>
      </c>
      <c r="L36" s="42">
        <v>600</v>
      </c>
      <c r="M36" s="42">
        <v>600</v>
      </c>
      <c r="N36" s="42">
        <v>1500</v>
      </c>
      <c r="O36" s="42">
        <v>2250</v>
      </c>
      <c r="P36" s="42">
        <v>800</v>
      </c>
      <c r="Q36" s="42">
        <v>800</v>
      </c>
      <c r="R36" s="42">
        <v>2000</v>
      </c>
      <c r="S36" s="42">
        <v>2750</v>
      </c>
      <c r="T36" s="42">
        <v>900</v>
      </c>
      <c r="U36" s="42">
        <v>900</v>
      </c>
      <c r="V36" s="34" t="s">
        <v>774</v>
      </c>
    </row>
    <row r="37" spans="1:22">
      <c r="A37" s="43"/>
      <c r="B37" s="42"/>
      <c r="C37" s="42"/>
      <c r="D37" s="42"/>
      <c r="E37" s="42"/>
      <c r="F37" s="42"/>
      <c r="G37" s="42"/>
      <c r="H37" s="42"/>
      <c r="I37" s="42"/>
      <c r="J37" s="42"/>
      <c r="K37" s="42"/>
      <c r="L37" s="42"/>
      <c r="M37" s="42"/>
      <c r="N37" s="42"/>
      <c r="O37" s="42"/>
      <c r="P37" s="42"/>
      <c r="Q37" s="42"/>
      <c r="R37" s="42"/>
      <c r="S37" s="42"/>
      <c r="T37" s="42"/>
      <c r="U37" s="42"/>
      <c r="V37" s="34"/>
    </row>
    <row r="38" spans="1:22">
      <c r="A38" s="43"/>
    </row>
    <row r="39" spans="1:22">
      <c r="A39" s="22" t="s">
        <v>777</v>
      </c>
      <c r="B39" s="22"/>
      <c r="C39" s="22"/>
      <c r="D39" s="22"/>
      <c r="E39" s="22"/>
      <c r="F39" s="22"/>
      <c r="G39" s="22"/>
      <c r="H39" s="22"/>
      <c r="I39" s="22"/>
      <c r="J39" s="22"/>
      <c r="K39" s="22"/>
      <c r="L39" s="22"/>
      <c r="M39" s="22"/>
      <c r="N39" s="22"/>
      <c r="O39" s="22"/>
      <c r="P39" s="22"/>
      <c r="Q39" s="22"/>
      <c r="R39" s="22"/>
      <c r="S39" s="22"/>
    </row>
    <row r="40" spans="1:22">
      <c r="A40" s="23" t="s">
        <v>778</v>
      </c>
      <c r="B40" s="23"/>
      <c r="C40" s="23"/>
      <c r="D40" s="23"/>
      <c r="E40" s="23"/>
      <c r="F40" s="23"/>
    </row>
    <row r="41" spans="1:22" s="15" customFormat="1">
      <c r="A41" s="24" t="s">
        <v>108</v>
      </c>
      <c r="B41" s="305" t="s">
        <v>13</v>
      </c>
      <c r="C41" s="305" t="s">
        <v>14</v>
      </c>
      <c r="D41" s="305" t="s">
        <v>15</v>
      </c>
      <c r="E41" s="305" t="s">
        <v>16</v>
      </c>
      <c r="F41" s="30"/>
    </row>
    <row r="42" spans="1:22" s="15" customFormat="1">
      <c r="A42" s="26" t="s">
        <v>182</v>
      </c>
      <c r="B42" s="303">
        <v>2050</v>
      </c>
      <c r="C42" s="303">
        <v>2050</v>
      </c>
      <c r="D42" s="303">
        <v>2050</v>
      </c>
      <c r="E42" s="303">
        <v>2050</v>
      </c>
      <c r="F42" s="167" t="s">
        <v>218</v>
      </c>
    </row>
    <row r="43" spans="1:22">
      <c r="A43" s="24" t="s">
        <v>779</v>
      </c>
      <c r="B43" s="41">
        <v>1137.5</v>
      </c>
      <c r="C43" s="41">
        <v>588</v>
      </c>
      <c r="D43" s="41">
        <v>630</v>
      </c>
      <c r="E43" s="41">
        <v>560</v>
      </c>
      <c r="F43" s="28" t="s">
        <v>774</v>
      </c>
    </row>
    <row r="44" spans="1:22">
      <c r="A44" s="31" t="s">
        <v>780</v>
      </c>
      <c r="B44" s="42">
        <v>113.75</v>
      </c>
      <c r="C44" s="42">
        <v>73.5</v>
      </c>
      <c r="D44" s="42">
        <v>78.75</v>
      </c>
      <c r="E44" s="42">
        <v>70</v>
      </c>
      <c r="F44" s="34" t="s">
        <v>781</v>
      </c>
    </row>
    <row r="45" spans="1:22">
      <c r="A45" s="31" t="s">
        <v>782</v>
      </c>
      <c r="B45" s="42">
        <v>10</v>
      </c>
      <c r="C45" s="42">
        <v>8</v>
      </c>
      <c r="D45" s="42">
        <v>8</v>
      </c>
      <c r="E45" s="42">
        <v>8</v>
      </c>
      <c r="F45" s="34" t="s">
        <v>774</v>
      </c>
      <c r="G45" s="42"/>
      <c r="H45" s="42"/>
      <c r="I45" s="42"/>
      <c r="J45" s="42"/>
      <c r="K45" s="42"/>
      <c r="L45" s="42"/>
      <c r="M45" s="42"/>
      <c r="N45" s="42"/>
      <c r="O45" s="42"/>
      <c r="P45" s="42"/>
      <c r="Q45" s="42"/>
    </row>
    <row r="46" spans="1:22">
      <c r="A46" s="43"/>
      <c r="B46" s="42"/>
      <c r="C46" s="42"/>
      <c r="D46" s="42"/>
      <c r="E46" s="42"/>
      <c r="F46" s="34"/>
      <c r="G46" s="42"/>
      <c r="H46" s="42"/>
      <c r="I46" s="42"/>
      <c r="J46" s="42"/>
      <c r="K46" s="42"/>
      <c r="L46" s="42"/>
      <c r="M46" s="42"/>
      <c r="N46" s="42"/>
      <c r="O46" s="42"/>
      <c r="P46" s="42"/>
      <c r="Q46" s="42"/>
    </row>
    <row r="47" spans="1:22">
      <c r="A47" s="43"/>
      <c r="B47" s="42"/>
      <c r="C47" s="42"/>
      <c r="D47" s="42"/>
      <c r="E47" s="42"/>
      <c r="F47" s="34"/>
      <c r="G47" s="42"/>
      <c r="H47" s="42"/>
      <c r="I47" s="42"/>
      <c r="J47" s="42"/>
      <c r="K47" s="42"/>
      <c r="L47" s="42"/>
      <c r="M47" s="42"/>
      <c r="N47" s="42"/>
      <c r="O47" s="42"/>
      <c r="P47" s="42"/>
      <c r="Q47" s="42"/>
    </row>
    <row r="48" spans="1:22">
      <c r="A48" s="162" t="s">
        <v>783</v>
      </c>
      <c r="B48" s="42"/>
      <c r="C48" s="42"/>
      <c r="D48" s="42"/>
      <c r="E48" s="42"/>
      <c r="F48" s="34"/>
      <c r="G48" s="42"/>
      <c r="H48" s="42"/>
      <c r="I48" s="42"/>
      <c r="J48" s="42"/>
      <c r="K48" s="42"/>
      <c r="L48" s="42"/>
      <c r="M48" s="42"/>
      <c r="N48" s="42"/>
      <c r="O48" s="42"/>
      <c r="P48" s="42"/>
      <c r="Q48" s="42"/>
    </row>
    <row r="49" spans="1:17">
      <c r="A49" s="163" t="s">
        <v>784</v>
      </c>
      <c r="B49" s="164"/>
      <c r="C49" s="164"/>
      <c r="D49" s="164"/>
      <c r="E49" s="164"/>
      <c r="F49" s="165"/>
      <c r="G49" s="164"/>
      <c r="H49" s="164"/>
      <c r="I49" s="164"/>
      <c r="J49" s="164"/>
      <c r="K49" s="42"/>
      <c r="L49" s="42"/>
      <c r="M49" s="42"/>
      <c r="N49" s="42"/>
      <c r="O49" s="42"/>
      <c r="P49" s="42"/>
      <c r="Q49" s="42"/>
    </row>
    <row r="50" spans="1:17" s="15" customFormat="1">
      <c r="A50" s="24" t="s">
        <v>108</v>
      </c>
      <c r="B50" s="337" t="s">
        <v>259</v>
      </c>
      <c r="C50" s="343" t="s">
        <v>250</v>
      </c>
      <c r="D50" s="343" t="s">
        <v>785</v>
      </c>
      <c r="E50" s="343" t="s">
        <v>786</v>
      </c>
      <c r="F50" s="343" t="s">
        <v>13</v>
      </c>
      <c r="G50" s="343" t="s">
        <v>14</v>
      </c>
      <c r="H50" s="343" t="s">
        <v>15</v>
      </c>
      <c r="I50" s="343" t="s">
        <v>16</v>
      </c>
      <c r="J50" s="344"/>
      <c r="K50" s="344"/>
      <c r="L50" s="344"/>
      <c r="M50" s="344"/>
      <c r="N50" s="344"/>
      <c r="O50" s="344"/>
      <c r="P50" s="344"/>
      <c r="Q50" s="344"/>
    </row>
    <row r="51" spans="1:17" s="15" customFormat="1">
      <c r="A51" s="167" t="s">
        <v>182</v>
      </c>
      <c r="B51" s="345">
        <v>2030</v>
      </c>
      <c r="C51" s="346">
        <v>2030</v>
      </c>
      <c r="D51" s="346">
        <v>2030</v>
      </c>
      <c r="E51" s="346">
        <v>2030</v>
      </c>
      <c r="F51" s="346">
        <v>2030</v>
      </c>
      <c r="G51" s="346">
        <v>2030</v>
      </c>
      <c r="H51" s="346">
        <v>2030</v>
      </c>
      <c r="I51" s="346">
        <v>2030</v>
      </c>
      <c r="J51" s="346" t="s">
        <v>17</v>
      </c>
      <c r="K51" s="344"/>
      <c r="L51" s="344"/>
      <c r="M51" s="344"/>
      <c r="N51" s="344"/>
      <c r="O51" s="344"/>
      <c r="P51" s="344"/>
      <c r="Q51" s="344"/>
    </row>
    <row r="52" spans="1:17">
      <c r="A52" s="120" t="s">
        <v>18</v>
      </c>
      <c r="C52" s="42">
        <v>12.563888888888886</v>
      </c>
      <c r="D52" s="42">
        <v>16.06388888888889</v>
      </c>
      <c r="E52" s="42">
        <v>11.427777777777777</v>
      </c>
      <c r="F52" s="42">
        <v>14.397222222222222</v>
      </c>
      <c r="G52" s="42">
        <v>18.68611111111111</v>
      </c>
      <c r="H52" s="42">
        <v>12.547222222222222</v>
      </c>
      <c r="I52" s="42">
        <v>12.541666666666668</v>
      </c>
      <c r="J52" s="166" t="s">
        <v>32</v>
      </c>
      <c r="K52" s="42"/>
      <c r="L52" s="42"/>
      <c r="M52" s="42"/>
      <c r="N52" s="42"/>
      <c r="O52" s="42"/>
      <c r="P52" s="42"/>
      <c r="Q52" s="42"/>
    </row>
    <row r="53" spans="1:17">
      <c r="A53" s="146" t="s">
        <v>71</v>
      </c>
      <c r="C53" s="42">
        <v>0</v>
      </c>
      <c r="D53" s="42">
        <v>0</v>
      </c>
      <c r="E53" s="42">
        <v>0</v>
      </c>
      <c r="F53" s="42">
        <v>3.4861111111111112</v>
      </c>
      <c r="G53" s="42">
        <v>3.3138888888888887</v>
      </c>
      <c r="H53" s="42">
        <v>2.4444444444444446</v>
      </c>
      <c r="I53" s="42">
        <v>2.7833333333333332</v>
      </c>
      <c r="J53" s="166" t="s">
        <v>32</v>
      </c>
      <c r="K53" s="42"/>
      <c r="L53" s="42"/>
      <c r="M53" s="42"/>
      <c r="N53" s="42"/>
      <c r="O53" s="42"/>
      <c r="P53" s="42"/>
      <c r="Q53" s="42"/>
    </row>
    <row r="54" spans="1:17">
      <c r="A54" s="146" t="s">
        <v>120</v>
      </c>
      <c r="C54" s="42">
        <v>10.927777777777777</v>
      </c>
      <c r="D54" s="42">
        <v>16.149999999999999</v>
      </c>
      <c r="E54" s="42">
        <v>8.8666666666666654</v>
      </c>
      <c r="F54" s="42">
        <v>3.8694444444444445</v>
      </c>
      <c r="G54" s="42">
        <v>4.5027777777777782</v>
      </c>
      <c r="H54" s="42">
        <v>3.5972222222222219</v>
      </c>
      <c r="I54" s="42">
        <v>4.1611111111111114</v>
      </c>
      <c r="J54" s="166" t="s">
        <v>32</v>
      </c>
      <c r="M54" s="42"/>
      <c r="N54" s="42"/>
      <c r="O54" s="42"/>
      <c r="P54" s="42"/>
      <c r="Q54" s="42"/>
    </row>
    <row r="55" spans="1:17">
      <c r="A55" s="277"/>
      <c r="C55" s="42"/>
      <c r="D55" s="42"/>
      <c r="E55" s="42"/>
      <c r="F55" s="42"/>
      <c r="G55" s="42"/>
      <c r="H55" s="42"/>
      <c r="I55" s="42"/>
      <c r="J55" s="166"/>
      <c r="M55" s="42"/>
      <c r="N55" s="42"/>
      <c r="O55" s="42"/>
      <c r="P55" s="42"/>
      <c r="Q55" s="42"/>
    </row>
    <row r="56" spans="1:17">
      <c r="B56" s="42"/>
      <c r="C56" s="42"/>
      <c r="D56" s="42"/>
      <c r="E56" s="42"/>
      <c r="F56" s="34"/>
      <c r="G56" s="42"/>
      <c r="H56" s="42"/>
      <c r="M56" s="42"/>
      <c r="N56" s="42"/>
      <c r="O56" s="42"/>
      <c r="P56" s="42"/>
      <c r="Q56" s="42"/>
    </row>
    <row r="57" spans="1:17">
      <c r="A57" s="162" t="s">
        <v>787</v>
      </c>
      <c r="F57" s="34"/>
      <c r="G57" s="42"/>
      <c r="H57" s="42"/>
      <c r="M57" s="42"/>
      <c r="N57" s="42"/>
      <c r="O57" s="42"/>
      <c r="P57" s="42"/>
      <c r="Q57" s="42"/>
    </row>
    <row r="58" spans="1:17">
      <c r="A58" s="163" t="s">
        <v>788</v>
      </c>
      <c r="B58" s="86"/>
      <c r="C58" s="86"/>
      <c r="D58" s="86"/>
      <c r="E58" s="86"/>
      <c r="F58" s="165"/>
      <c r="G58" s="164"/>
      <c r="H58" s="164"/>
      <c r="I58" s="86"/>
      <c r="J58" s="86"/>
      <c r="M58" s="42"/>
      <c r="N58" s="42"/>
      <c r="O58" s="42"/>
      <c r="P58" s="42"/>
      <c r="Q58" s="42"/>
    </row>
    <row r="59" spans="1:17" s="15" customFormat="1">
      <c r="A59" s="24" t="s">
        <v>108</v>
      </c>
      <c r="B59" s="337" t="s">
        <v>259</v>
      </c>
      <c r="C59" s="343" t="s">
        <v>250</v>
      </c>
      <c r="D59" s="343" t="s">
        <v>785</v>
      </c>
      <c r="E59" s="343" t="s">
        <v>786</v>
      </c>
      <c r="F59" s="343" t="s">
        <v>13</v>
      </c>
      <c r="G59" s="343" t="s">
        <v>14</v>
      </c>
      <c r="H59" s="343" t="s">
        <v>15</v>
      </c>
      <c r="I59" s="343" t="s">
        <v>16</v>
      </c>
      <c r="J59" s="344"/>
      <c r="K59" s="344"/>
      <c r="L59" s="344"/>
      <c r="M59" s="344"/>
      <c r="N59" s="344"/>
      <c r="O59" s="344"/>
      <c r="P59" s="344"/>
      <c r="Q59" s="344"/>
    </row>
    <row r="60" spans="1:17" s="15" customFormat="1">
      <c r="A60" s="26" t="s">
        <v>182</v>
      </c>
      <c r="B60" s="347">
        <v>2030</v>
      </c>
      <c r="C60" s="348">
        <v>2030</v>
      </c>
      <c r="D60" s="346">
        <v>2030</v>
      </c>
      <c r="E60" s="346">
        <v>2030</v>
      </c>
      <c r="F60" s="346">
        <v>2030</v>
      </c>
      <c r="G60" s="346">
        <v>2030</v>
      </c>
      <c r="H60" s="346">
        <v>2030</v>
      </c>
      <c r="I60" s="346">
        <v>2030</v>
      </c>
      <c r="J60" s="346" t="s">
        <v>17</v>
      </c>
      <c r="K60" s="344"/>
      <c r="L60" s="344"/>
      <c r="M60" s="344"/>
      <c r="N60" s="344"/>
      <c r="O60" s="344"/>
      <c r="P60" s="344"/>
      <c r="Q60" s="344"/>
    </row>
    <row r="61" spans="1:17">
      <c r="A61" s="215" t="s">
        <v>24</v>
      </c>
      <c r="C61" s="151">
        <v>6.2055555555555557</v>
      </c>
      <c r="D61" s="151">
        <v>10.65</v>
      </c>
      <c r="E61" s="151">
        <v>3.2027777777777775</v>
      </c>
      <c r="F61" s="42">
        <v>3.2777777777777777</v>
      </c>
      <c r="G61" s="34">
        <v>5.0249999999999995</v>
      </c>
      <c r="H61" s="42">
        <v>2.4250000000000003</v>
      </c>
      <c r="I61" s="42">
        <v>1.911111111111111</v>
      </c>
      <c r="J61" s="166" t="s">
        <v>210</v>
      </c>
      <c r="K61" s="42"/>
      <c r="L61" s="42"/>
      <c r="M61" s="42"/>
      <c r="N61" s="42"/>
      <c r="O61" s="42"/>
      <c r="P61" s="42"/>
      <c r="Q61" s="42"/>
    </row>
    <row r="62" spans="1:17">
      <c r="A62" s="215" t="s">
        <v>765</v>
      </c>
      <c r="C62" s="151">
        <v>2.1138888888888889</v>
      </c>
      <c r="D62" s="151">
        <v>3.8138888888888891</v>
      </c>
      <c r="E62" s="151">
        <v>1.0305555555555554</v>
      </c>
      <c r="F62" s="42">
        <v>3.6944444444444446</v>
      </c>
      <c r="G62" s="34">
        <v>6.6000000000000005</v>
      </c>
      <c r="H62" s="42">
        <v>2.5611111111111113</v>
      </c>
      <c r="I62" s="42">
        <v>1.3444444444444443</v>
      </c>
      <c r="J62" s="166" t="s">
        <v>210</v>
      </c>
      <c r="K62" s="42"/>
      <c r="L62" s="42"/>
      <c r="M62" s="42"/>
      <c r="N62" s="42"/>
      <c r="O62" s="42"/>
      <c r="P62" s="42"/>
      <c r="Q62" s="42"/>
    </row>
    <row r="63" spans="1:17">
      <c r="A63" s="215" t="s">
        <v>768</v>
      </c>
      <c r="C63" s="151">
        <v>0</v>
      </c>
      <c r="D63" s="151">
        <v>0</v>
      </c>
      <c r="E63" s="151">
        <v>0</v>
      </c>
      <c r="F63" s="42">
        <v>0</v>
      </c>
      <c r="G63" s="34">
        <v>0</v>
      </c>
      <c r="H63" s="42">
        <v>0</v>
      </c>
      <c r="I63" s="42">
        <v>0</v>
      </c>
      <c r="J63" s="166" t="s">
        <v>210</v>
      </c>
      <c r="K63" s="42"/>
      <c r="L63" s="42"/>
      <c r="M63" s="42"/>
      <c r="N63" s="42"/>
      <c r="O63" s="42"/>
      <c r="P63" s="42"/>
      <c r="Q63" s="42"/>
    </row>
    <row r="64" spans="1:17">
      <c r="A64" s="215" t="s">
        <v>766</v>
      </c>
      <c r="C64" s="151">
        <v>5.0722222222222229</v>
      </c>
      <c r="D64" s="151">
        <v>6.1833333333333336</v>
      </c>
      <c r="E64" s="151">
        <v>4.9583333333333339</v>
      </c>
      <c r="F64" s="42">
        <v>1.9916666666666667</v>
      </c>
      <c r="G64" s="34">
        <v>1.8777777777777778</v>
      </c>
      <c r="H64" s="42">
        <v>1.0416666666666667</v>
      </c>
      <c r="I64" s="42">
        <v>3.1277777777777778</v>
      </c>
      <c r="J64" s="166" t="s">
        <v>210</v>
      </c>
      <c r="K64" s="42"/>
      <c r="L64" s="42"/>
      <c r="M64" s="42"/>
      <c r="N64" s="42"/>
      <c r="O64" s="42"/>
      <c r="P64" s="42"/>
      <c r="Q64" s="42"/>
    </row>
    <row r="65" spans="1:17">
      <c r="A65" s="215" t="s">
        <v>767</v>
      </c>
      <c r="C65" s="151">
        <v>2.7166666666666663</v>
      </c>
      <c r="D65" s="151">
        <v>3.5444444444444443</v>
      </c>
      <c r="E65" s="151">
        <v>4.1944444444444446</v>
      </c>
      <c r="F65" s="42">
        <v>1.1111111111111112</v>
      </c>
      <c r="G65" s="34">
        <v>2.7777777777777777</v>
      </c>
      <c r="H65" s="42">
        <v>2.7777777777777777</v>
      </c>
      <c r="I65" s="42">
        <v>1.9444444444444444</v>
      </c>
      <c r="J65" s="166" t="s">
        <v>210</v>
      </c>
      <c r="K65" s="42"/>
      <c r="L65" s="42"/>
      <c r="M65" s="42"/>
      <c r="N65" s="42"/>
      <c r="O65" s="42"/>
      <c r="P65" s="42"/>
      <c r="Q65" s="42"/>
    </row>
    <row r="66" spans="1:17">
      <c r="A66" s="215" t="s">
        <v>769</v>
      </c>
      <c r="C66" s="151">
        <v>0.48055555555555551</v>
      </c>
      <c r="D66" s="151">
        <v>0.58055555555555549</v>
      </c>
      <c r="E66" s="151">
        <v>0.24611111111111111</v>
      </c>
      <c r="F66" s="42">
        <v>0</v>
      </c>
      <c r="G66" s="34">
        <v>0</v>
      </c>
      <c r="H66" s="42">
        <v>0</v>
      </c>
      <c r="I66" s="42">
        <v>0</v>
      </c>
      <c r="J66" s="166" t="s">
        <v>210</v>
      </c>
      <c r="K66" s="42"/>
      <c r="L66" s="42"/>
      <c r="M66" s="42"/>
      <c r="N66" s="42"/>
      <c r="O66" s="42"/>
      <c r="P66" s="42"/>
      <c r="Q66" s="42"/>
    </row>
    <row r="67" spans="1:17">
      <c r="A67" s="215" t="s">
        <v>770</v>
      </c>
      <c r="C67" s="151">
        <v>3.9694444444444441</v>
      </c>
      <c r="D67" s="151">
        <v>4.1388888888888893</v>
      </c>
      <c r="E67" s="151">
        <v>3.7916666666666665</v>
      </c>
      <c r="F67" s="42">
        <v>6.405555555555555</v>
      </c>
      <c r="G67" s="34">
        <v>4.5166666666666666</v>
      </c>
      <c r="H67" s="42">
        <v>5.9194444444444443</v>
      </c>
      <c r="I67" s="42">
        <v>4.4333333333333336</v>
      </c>
      <c r="J67" s="166" t="s">
        <v>210</v>
      </c>
      <c r="K67" s="42"/>
      <c r="L67" s="42"/>
      <c r="M67" s="42"/>
      <c r="N67" s="42"/>
      <c r="O67" s="42"/>
      <c r="P67" s="42"/>
      <c r="Q67" s="42"/>
    </row>
    <row r="68" spans="1:17">
      <c r="A68" s="215" t="s">
        <v>34</v>
      </c>
      <c r="C68" s="151">
        <v>2.9333333333333336</v>
      </c>
      <c r="D68" s="151">
        <v>3.3083333333333331</v>
      </c>
      <c r="E68" s="151">
        <v>2.8722222222222222</v>
      </c>
      <c r="F68" s="42">
        <v>5.2777777777777777</v>
      </c>
      <c r="G68" s="34">
        <v>5.708333333333333</v>
      </c>
      <c r="H68" s="42">
        <v>3.8638888888888889</v>
      </c>
      <c r="I68" s="42">
        <v>5.6916666666666664</v>
      </c>
      <c r="J68" s="166" t="s">
        <v>210</v>
      </c>
      <c r="K68" s="42"/>
      <c r="L68" s="42"/>
      <c r="M68" s="42"/>
      <c r="N68" s="42"/>
      <c r="O68" s="42"/>
      <c r="P68" s="42"/>
      <c r="Q68" s="42"/>
    </row>
    <row r="69" spans="1:17">
      <c r="A69" s="215" t="s">
        <v>33</v>
      </c>
      <c r="C69" s="151">
        <v>0</v>
      </c>
      <c r="D69" s="151">
        <v>0</v>
      </c>
      <c r="E69" s="151">
        <v>0</v>
      </c>
      <c r="F69" s="42">
        <v>0</v>
      </c>
      <c r="G69" s="34">
        <v>0</v>
      </c>
      <c r="H69" s="42">
        <v>0</v>
      </c>
      <c r="I69" s="42">
        <v>1.0333333333333334</v>
      </c>
      <c r="J69" s="166" t="s">
        <v>210</v>
      </c>
      <c r="K69" s="42"/>
      <c r="L69" s="42"/>
      <c r="M69" s="42"/>
      <c r="N69" s="42"/>
      <c r="O69" s="42"/>
      <c r="P69" s="42"/>
      <c r="Q69" s="42"/>
    </row>
    <row r="70" spans="1:17">
      <c r="A70" s="215"/>
      <c r="C70" s="151"/>
      <c r="D70" s="151"/>
      <c r="E70" s="151"/>
      <c r="F70" s="42"/>
      <c r="G70" s="34"/>
      <c r="H70" s="42"/>
      <c r="I70" s="42"/>
      <c r="J70" s="166"/>
      <c r="K70" s="42"/>
      <c r="L70" s="42"/>
      <c r="M70" s="42"/>
      <c r="N70" s="42"/>
      <c r="O70" s="42"/>
      <c r="P70" s="42"/>
      <c r="Q70" s="42"/>
    </row>
    <row r="71" spans="1:17">
      <c r="A71" s="162"/>
      <c r="B71" s="42"/>
      <c r="C71" s="42"/>
      <c r="D71" s="42"/>
      <c r="E71" s="42"/>
      <c r="F71" s="34"/>
      <c r="G71" s="42"/>
      <c r="H71" s="42"/>
      <c r="I71" s="42"/>
      <c r="J71" s="42"/>
      <c r="K71" s="42"/>
      <c r="L71" s="42"/>
      <c r="M71" s="42"/>
      <c r="N71" s="42"/>
      <c r="O71" s="42"/>
      <c r="P71" s="42"/>
      <c r="Q71" s="42"/>
    </row>
    <row r="72" spans="1:17">
      <c r="A72" s="162" t="s">
        <v>789</v>
      </c>
      <c r="B72" s="42"/>
      <c r="C72" s="42"/>
      <c r="D72" s="42"/>
      <c r="E72" s="42"/>
      <c r="F72" s="34"/>
      <c r="G72" s="42"/>
      <c r="H72" s="42"/>
      <c r="I72" s="42"/>
      <c r="J72" s="42"/>
      <c r="K72" s="42"/>
      <c r="L72" s="42"/>
      <c r="M72" s="42"/>
      <c r="N72" s="42"/>
      <c r="O72" s="42"/>
      <c r="P72" s="42"/>
      <c r="Q72" s="42"/>
    </row>
    <row r="73" spans="1:17">
      <c r="A73" s="163" t="s">
        <v>790</v>
      </c>
      <c r="B73" s="164"/>
      <c r="C73" s="164"/>
      <c r="D73" s="164"/>
      <c r="E73" s="164"/>
      <c r="F73" s="165"/>
      <c r="G73" s="164"/>
      <c r="H73" s="164"/>
      <c r="I73" s="164"/>
      <c r="J73" s="164"/>
      <c r="K73" s="42"/>
      <c r="L73" s="42"/>
      <c r="M73" s="42"/>
      <c r="N73" s="42"/>
      <c r="O73" s="42"/>
      <c r="P73" s="42"/>
      <c r="Q73" s="42"/>
    </row>
    <row r="74" spans="1:17" s="15" customFormat="1">
      <c r="A74" s="24" t="s">
        <v>108</v>
      </c>
      <c r="B74" s="343" t="s">
        <v>259</v>
      </c>
      <c r="C74" s="343" t="s">
        <v>260</v>
      </c>
      <c r="D74" s="343" t="s">
        <v>261</v>
      </c>
      <c r="E74" s="343" t="s">
        <v>262</v>
      </c>
      <c r="F74" s="343" t="s">
        <v>13</v>
      </c>
      <c r="G74" s="343" t="s">
        <v>14</v>
      </c>
      <c r="H74" s="343" t="s">
        <v>15</v>
      </c>
      <c r="I74" s="349" t="s">
        <v>16</v>
      </c>
      <c r="J74" s="344"/>
      <c r="K74" s="344"/>
      <c r="L74" s="344"/>
      <c r="M74" s="344"/>
      <c r="N74" s="344"/>
      <c r="O74" s="344"/>
      <c r="P74" s="344"/>
      <c r="Q74" s="344"/>
    </row>
    <row r="75" spans="1:17" s="15" customFormat="1">
      <c r="A75" s="167" t="s">
        <v>182</v>
      </c>
      <c r="B75" s="348">
        <v>2050</v>
      </c>
      <c r="C75" s="346">
        <v>2050</v>
      </c>
      <c r="D75" s="346">
        <v>2050</v>
      </c>
      <c r="E75" s="346">
        <v>2050</v>
      </c>
      <c r="F75" s="346">
        <v>2050</v>
      </c>
      <c r="G75" s="346">
        <v>2050</v>
      </c>
      <c r="H75" s="346">
        <v>2050</v>
      </c>
      <c r="I75" s="338">
        <v>2050</v>
      </c>
      <c r="J75" s="346" t="s">
        <v>17</v>
      </c>
      <c r="K75" s="344"/>
      <c r="L75" s="344"/>
      <c r="M75" s="344"/>
      <c r="N75" s="344"/>
      <c r="O75" s="344"/>
      <c r="P75" s="344"/>
      <c r="Q75" s="344"/>
    </row>
    <row r="76" spans="1:17">
      <c r="A76" s="120" t="s">
        <v>18</v>
      </c>
      <c r="B76" s="34">
        <v>20.2</v>
      </c>
      <c r="C76" s="34">
        <v>28.6</v>
      </c>
      <c r="D76" s="34">
        <v>15.8</v>
      </c>
      <c r="E76" s="34">
        <v>11.6</v>
      </c>
      <c r="F76" s="34">
        <v>30.730555555555558</v>
      </c>
      <c r="G76" s="34">
        <v>41.586111111111116</v>
      </c>
      <c r="H76" s="34">
        <v>21.455555555555556</v>
      </c>
      <c r="I76" s="151">
        <v>14.680555555555555</v>
      </c>
      <c r="J76" s="166" t="s">
        <v>32</v>
      </c>
      <c r="K76" s="42"/>
      <c r="L76" s="42"/>
      <c r="M76" s="42"/>
      <c r="N76" s="42"/>
      <c r="O76" s="42"/>
      <c r="P76" s="42"/>
      <c r="Q76" s="42"/>
    </row>
    <row r="77" spans="1:17">
      <c r="A77" s="146" t="s">
        <v>71</v>
      </c>
      <c r="B77" s="34">
        <v>12.5</v>
      </c>
      <c r="C77" s="34">
        <v>10.1</v>
      </c>
      <c r="D77" s="34">
        <v>7.8</v>
      </c>
      <c r="E77" s="34">
        <v>4.7</v>
      </c>
      <c r="F77" s="34">
        <v>5.6194444444444445</v>
      </c>
      <c r="G77" s="34">
        <v>5.8055555555555554</v>
      </c>
      <c r="H77" s="34">
        <v>3.8194444444444442</v>
      </c>
      <c r="I77" s="151">
        <v>4.1833333333333336</v>
      </c>
      <c r="J77" s="166" t="s">
        <v>32</v>
      </c>
      <c r="K77" s="42"/>
      <c r="L77" s="42"/>
      <c r="M77" s="42"/>
      <c r="N77" s="42"/>
      <c r="O77" s="42"/>
      <c r="P77" s="42"/>
      <c r="Q77" s="42"/>
    </row>
    <row r="78" spans="1:17">
      <c r="A78" s="146" t="s">
        <v>120</v>
      </c>
      <c r="B78" s="34">
        <v>10.9</v>
      </c>
      <c r="C78" s="34">
        <v>9.4</v>
      </c>
      <c r="D78" s="34">
        <v>6.3</v>
      </c>
      <c r="E78" s="34">
        <v>3.4</v>
      </c>
      <c r="F78" s="34">
        <v>8.6113888888888894</v>
      </c>
      <c r="G78" s="34">
        <v>9.4861111111111107</v>
      </c>
      <c r="H78" s="34">
        <v>5.6055555555555552</v>
      </c>
      <c r="I78" s="34">
        <v>3.7333333333333329</v>
      </c>
      <c r="J78" s="166" t="s">
        <v>32</v>
      </c>
      <c r="K78" s="42"/>
      <c r="L78" s="42"/>
      <c r="M78" s="42"/>
      <c r="N78" s="42"/>
      <c r="O78" s="42"/>
      <c r="P78" s="42"/>
      <c r="Q78" s="42"/>
    </row>
    <row r="79" spans="1:17">
      <c r="A79" s="277"/>
      <c r="B79" s="34"/>
      <c r="C79" s="34"/>
      <c r="D79" s="34"/>
      <c r="E79" s="34"/>
      <c r="F79" s="34"/>
      <c r="G79" s="34"/>
      <c r="H79" s="34"/>
      <c r="I79" s="34"/>
      <c r="J79" s="166"/>
      <c r="K79" s="42"/>
      <c r="L79" s="42"/>
      <c r="M79" s="42"/>
      <c r="N79" s="42"/>
      <c r="O79" s="42"/>
      <c r="P79" s="42"/>
      <c r="Q79" s="42"/>
    </row>
    <row r="80" spans="1:17">
      <c r="A80" s="162"/>
      <c r="B80" s="42"/>
      <c r="C80" s="42"/>
      <c r="D80" s="42"/>
      <c r="E80" s="42"/>
      <c r="J80" s="42"/>
      <c r="K80" s="42"/>
      <c r="L80" s="42"/>
      <c r="M80" s="42"/>
      <c r="N80" s="42"/>
      <c r="O80" s="42"/>
      <c r="P80" s="42"/>
      <c r="Q80" s="42"/>
    </row>
    <row r="81" spans="1:17">
      <c r="A81" s="162" t="s">
        <v>791</v>
      </c>
      <c r="B81" s="42"/>
      <c r="C81" s="42"/>
      <c r="D81" s="42"/>
      <c r="E81" s="42"/>
      <c r="F81" s="34"/>
      <c r="G81" s="42"/>
      <c r="H81" s="42"/>
      <c r="I81" s="42"/>
      <c r="J81" s="42"/>
      <c r="K81" s="42"/>
      <c r="L81" s="42"/>
      <c r="M81" s="42"/>
      <c r="N81" s="42"/>
      <c r="O81" s="42"/>
      <c r="P81" s="42"/>
      <c r="Q81" s="42"/>
    </row>
    <row r="82" spans="1:17">
      <c r="A82" s="163" t="s">
        <v>792</v>
      </c>
      <c r="B82" s="164"/>
      <c r="C82" s="164"/>
      <c r="D82" s="164"/>
      <c r="E82" s="164"/>
      <c r="F82" s="165"/>
      <c r="G82" s="164"/>
      <c r="H82" s="164"/>
      <c r="I82" s="164"/>
      <c r="J82" s="164"/>
      <c r="K82" s="42"/>
      <c r="L82" s="42"/>
      <c r="M82" s="42"/>
      <c r="N82" s="42"/>
      <c r="O82" s="42"/>
      <c r="P82" s="42"/>
      <c r="Q82" s="42"/>
    </row>
    <row r="83" spans="1:17" s="15" customFormat="1">
      <c r="A83" s="24" t="s">
        <v>108</v>
      </c>
      <c r="B83" s="343" t="s">
        <v>259</v>
      </c>
      <c r="C83" s="343" t="s">
        <v>260</v>
      </c>
      <c r="D83" s="343" t="s">
        <v>261</v>
      </c>
      <c r="E83" s="343" t="s">
        <v>262</v>
      </c>
      <c r="F83" s="343" t="s">
        <v>13</v>
      </c>
      <c r="G83" s="343" t="s">
        <v>14</v>
      </c>
      <c r="H83" s="343" t="s">
        <v>15</v>
      </c>
      <c r="I83" s="349" t="s">
        <v>16</v>
      </c>
      <c r="J83" s="344"/>
      <c r="K83" s="344"/>
      <c r="L83" s="344"/>
      <c r="M83" s="344"/>
      <c r="N83" s="344"/>
      <c r="O83" s="344"/>
      <c r="P83" s="344"/>
      <c r="Q83" s="344"/>
    </row>
    <row r="84" spans="1:17" s="15" customFormat="1">
      <c r="A84" s="167" t="s">
        <v>182</v>
      </c>
      <c r="B84" s="348">
        <v>2050</v>
      </c>
      <c r="C84" s="346">
        <v>2050</v>
      </c>
      <c r="D84" s="346">
        <v>2050</v>
      </c>
      <c r="E84" s="346">
        <v>2050</v>
      </c>
      <c r="F84" s="346">
        <v>2050</v>
      </c>
      <c r="G84" s="346">
        <v>2050</v>
      </c>
      <c r="H84" s="346">
        <v>2050</v>
      </c>
      <c r="I84" s="338">
        <v>2050</v>
      </c>
      <c r="J84" s="346" t="s">
        <v>17</v>
      </c>
      <c r="K84" s="344"/>
      <c r="L84" s="344"/>
      <c r="M84" s="344"/>
      <c r="N84" s="344"/>
      <c r="O84" s="344"/>
      <c r="P84" s="344"/>
      <c r="Q84" s="344"/>
    </row>
    <row r="85" spans="1:17">
      <c r="A85" s="215" t="s">
        <v>24</v>
      </c>
      <c r="B85" s="169">
        <v>11.3</v>
      </c>
      <c r="C85" s="169">
        <v>19.399999999999999</v>
      </c>
      <c r="D85" s="169">
        <v>10.5</v>
      </c>
      <c r="E85" s="169">
        <v>5.5</v>
      </c>
      <c r="F85" s="170">
        <v>10.029166666666665</v>
      </c>
      <c r="G85" s="170">
        <v>19.733888888888888</v>
      </c>
      <c r="H85" s="170">
        <v>7.4416666666666664</v>
      </c>
      <c r="I85" s="151">
        <v>5.4</v>
      </c>
      <c r="J85" s="168" t="s">
        <v>32</v>
      </c>
      <c r="K85" s="42"/>
      <c r="L85" s="42"/>
      <c r="M85" s="42"/>
      <c r="N85" s="42"/>
      <c r="O85" s="42"/>
      <c r="P85" s="42"/>
      <c r="Q85" s="42"/>
    </row>
    <row r="86" spans="1:17">
      <c r="A86" s="215" t="s">
        <v>765</v>
      </c>
      <c r="B86" s="169">
        <v>5.6</v>
      </c>
      <c r="C86" s="169">
        <v>2.7</v>
      </c>
      <c r="D86" s="169">
        <v>0.9</v>
      </c>
      <c r="E86" s="169">
        <v>2.5</v>
      </c>
      <c r="F86" s="170">
        <v>6.1833333333333336</v>
      </c>
      <c r="G86" s="170">
        <v>15.766666666666666</v>
      </c>
      <c r="H86" s="170">
        <v>7.166666666666667</v>
      </c>
      <c r="I86" s="151">
        <v>4.677777777777778</v>
      </c>
      <c r="J86" s="168" t="s">
        <v>32</v>
      </c>
      <c r="K86" s="42"/>
      <c r="L86" s="42"/>
      <c r="M86" s="42"/>
      <c r="N86" s="42"/>
      <c r="O86" s="42"/>
      <c r="P86" s="42"/>
      <c r="Q86" s="42"/>
    </row>
    <row r="87" spans="1:17">
      <c r="A87" s="215" t="s">
        <v>768</v>
      </c>
      <c r="B87" s="169">
        <v>8.6999999999999993</v>
      </c>
      <c r="C87" s="169">
        <v>3.6</v>
      </c>
      <c r="D87" s="169">
        <v>0</v>
      </c>
      <c r="E87" s="169">
        <v>0</v>
      </c>
      <c r="F87" s="170">
        <v>0.76888888888888884</v>
      </c>
      <c r="G87" s="170">
        <v>0.3075</v>
      </c>
      <c r="H87" s="170">
        <v>2.0499999999999998</v>
      </c>
      <c r="I87" s="151">
        <v>0.13666666666666666</v>
      </c>
      <c r="J87" s="168" t="s">
        <v>32</v>
      </c>
      <c r="K87" s="42"/>
      <c r="L87" s="42"/>
      <c r="M87" s="42"/>
      <c r="N87" s="42"/>
      <c r="O87" s="42"/>
      <c r="P87" s="42"/>
      <c r="Q87" s="42"/>
    </row>
    <row r="88" spans="1:17">
      <c r="A88" s="215" t="s">
        <v>766</v>
      </c>
      <c r="B88" s="169">
        <v>6</v>
      </c>
      <c r="C88" s="169">
        <v>13.8</v>
      </c>
      <c r="D88" s="169">
        <v>8.6999999999999993</v>
      </c>
      <c r="E88" s="169">
        <v>6.6</v>
      </c>
      <c r="F88" s="170">
        <v>20.398333333333333</v>
      </c>
      <c r="G88" s="170">
        <v>15.305555555555554</v>
      </c>
      <c r="H88" s="170">
        <v>2.0861111111111108</v>
      </c>
      <c r="I88" s="151">
        <v>6.8194444444444446</v>
      </c>
      <c r="J88" s="168" t="s">
        <v>32</v>
      </c>
      <c r="K88" s="42"/>
      <c r="L88" s="42"/>
      <c r="M88" s="42"/>
      <c r="N88" s="42"/>
      <c r="O88" s="42"/>
      <c r="P88" s="42"/>
      <c r="Q88" s="42"/>
    </row>
    <row r="89" spans="1:17">
      <c r="A89" s="215" t="s">
        <v>767</v>
      </c>
      <c r="B89" s="169">
        <v>11.1</v>
      </c>
      <c r="C89" s="169">
        <v>5.6</v>
      </c>
      <c r="D89" s="169">
        <v>5.7</v>
      </c>
      <c r="E89" s="169">
        <v>0</v>
      </c>
      <c r="F89" s="170">
        <v>2.7777777777777777</v>
      </c>
      <c r="G89" s="170">
        <v>8.0555555555555554</v>
      </c>
      <c r="H89" s="170">
        <v>8.3333333333333339</v>
      </c>
      <c r="I89" s="151">
        <v>3.333333333333333</v>
      </c>
      <c r="J89" s="168" t="s">
        <v>32</v>
      </c>
      <c r="K89" s="42"/>
      <c r="L89" s="42"/>
      <c r="M89" s="42"/>
      <c r="N89" s="42"/>
      <c r="O89" s="42"/>
      <c r="P89" s="42"/>
      <c r="Q89" s="42"/>
    </row>
    <row r="90" spans="1:17">
      <c r="A90" s="215" t="s">
        <v>769</v>
      </c>
      <c r="B90" s="169">
        <v>0</v>
      </c>
      <c r="C90" s="169">
        <v>0</v>
      </c>
      <c r="D90" s="169">
        <v>0</v>
      </c>
      <c r="E90" s="169">
        <v>0</v>
      </c>
      <c r="F90" s="170">
        <v>0.15055555555555555</v>
      </c>
      <c r="G90" s="170">
        <v>0</v>
      </c>
      <c r="H90" s="170">
        <v>0</v>
      </c>
      <c r="I90" s="151">
        <v>0</v>
      </c>
      <c r="J90" s="168" t="s">
        <v>32</v>
      </c>
      <c r="K90" s="42"/>
      <c r="L90" s="42"/>
      <c r="M90" s="42"/>
      <c r="N90" s="42"/>
      <c r="O90" s="42"/>
      <c r="P90" s="42"/>
      <c r="Q90" s="42"/>
    </row>
    <row r="91" spans="1:17">
      <c r="A91" s="215" t="s">
        <v>770</v>
      </c>
      <c r="B91" s="169">
        <v>0</v>
      </c>
      <c r="C91" s="169">
        <v>0</v>
      </c>
      <c r="D91" s="169">
        <v>0</v>
      </c>
      <c r="E91" s="169">
        <v>0</v>
      </c>
      <c r="F91" s="170">
        <v>4.5469444444444447</v>
      </c>
      <c r="G91" s="170">
        <v>5.8847222222222229</v>
      </c>
      <c r="H91" s="170">
        <v>3.1388888888888888</v>
      </c>
      <c r="I91" s="151">
        <v>0.26583333333333331</v>
      </c>
      <c r="J91" s="168" t="s">
        <v>32</v>
      </c>
      <c r="K91" s="42"/>
      <c r="L91" s="42"/>
      <c r="M91" s="42"/>
      <c r="N91" s="42"/>
      <c r="O91" s="42"/>
      <c r="P91" s="42"/>
      <c r="Q91" s="42"/>
    </row>
    <row r="92" spans="1:17">
      <c r="A92" s="215" t="s">
        <v>34</v>
      </c>
      <c r="B92" s="169">
        <v>0.8</v>
      </c>
      <c r="C92" s="169">
        <v>3</v>
      </c>
      <c r="D92" s="169">
        <v>4.2</v>
      </c>
      <c r="E92" s="169">
        <v>1.2</v>
      </c>
      <c r="F92" s="170">
        <v>0.10472222222222222</v>
      </c>
      <c r="G92" s="170">
        <v>0</v>
      </c>
      <c r="H92" s="170">
        <v>0.66111111111111109</v>
      </c>
      <c r="I92" s="151">
        <v>0</v>
      </c>
      <c r="J92" s="168" t="s">
        <v>32</v>
      </c>
      <c r="K92" s="42"/>
      <c r="L92" s="42"/>
      <c r="M92" s="42"/>
      <c r="N92" s="42"/>
      <c r="O92" s="42"/>
      <c r="P92" s="42"/>
      <c r="Q92" s="42"/>
    </row>
    <row r="93" spans="1:17">
      <c r="A93" s="215" t="s">
        <v>33</v>
      </c>
      <c r="B93" s="34">
        <v>0</v>
      </c>
      <c r="C93" s="34">
        <v>0</v>
      </c>
      <c r="D93" s="34">
        <v>0</v>
      </c>
      <c r="E93" s="34">
        <v>4</v>
      </c>
      <c r="F93" s="34">
        <v>0</v>
      </c>
      <c r="G93" s="34">
        <v>0</v>
      </c>
      <c r="H93" s="34">
        <v>0</v>
      </c>
      <c r="I93" s="34">
        <v>1.9666666666666666</v>
      </c>
      <c r="J93" s="168" t="s">
        <v>32</v>
      </c>
      <c r="K93" s="42"/>
      <c r="L93" s="42"/>
      <c r="M93" s="42"/>
      <c r="N93" s="42"/>
      <c r="O93" s="42"/>
      <c r="P93" s="42"/>
      <c r="Q93" s="42"/>
    </row>
    <row r="94" spans="1:17">
      <c r="A94" s="215"/>
      <c r="B94" s="34"/>
      <c r="C94" s="34"/>
      <c r="D94" s="34"/>
      <c r="E94" s="34"/>
      <c r="F94" s="34"/>
      <c r="G94" s="34"/>
      <c r="H94" s="34"/>
      <c r="I94" s="34"/>
      <c r="J94" s="168"/>
      <c r="K94" s="42"/>
      <c r="L94" s="42"/>
      <c r="M94" s="42"/>
      <c r="N94" s="42"/>
      <c r="O94" s="42"/>
      <c r="P94" s="42"/>
      <c r="Q94" s="42"/>
    </row>
    <row r="95" spans="1:17">
      <c r="A95" s="162"/>
      <c r="B95" s="42"/>
      <c r="C95" s="42"/>
      <c r="D95" s="42"/>
      <c r="E95" s="42"/>
      <c r="F95" s="34"/>
      <c r="G95" s="42"/>
      <c r="H95" s="42"/>
      <c r="I95" s="42"/>
      <c r="J95" s="42"/>
      <c r="K95" s="42"/>
      <c r="L95" s="42"/>
      <c r="M95" s="42"/>
      <c r="N95" s="42"/>
      <c r="O95" s="42"/>
      <c r="P95" s="42"/>
      <c r="Q95" s="42"/>
    </row>
    <row r="96" spans="1:17">
      <c r="A96" s="162" t="s">
        <v>793</v>
      </c>
      <c r="B96" s="42"/>
      <c r="C96" s="42"/>
      <c r="D96" s="42"/>
      <c r="E96" s="42"/>
      <c r="F96" s="34"/>
      <c r="G96" s="42"/>
      <c r="H96" s="42"/>
      <c r="I96" s="42"/>
      <c r="J96" s="42"/>
      <c r="K96" s="42"/>
      <c r="L96" s="42"/>
      <c r="M96" s="42"/>
      <c r="N96" s="42"/>
      <c r="O96" s="42"/>
      <c r="P96" s="42"/>
      <c r="Q96" s="42"/>
    </row>
    <row r="97" spans="1:54">
      <c r="A97" s="205" t="s">
        <v>794</v>
      </c>
      <c r="B97" s="86"/>
      <c r="C97" s="86"/>
      <c r="D97" s="86"/>
      <c r="E97" s="86"/>
      <c r="F97" s="86"/>
      <c r="G97" s="86"/>
    </row>
    <row r="98" spans="1:54" s="15" customFormat="1">
      <c r="A98" s="24" t="s">
        <v>108</v>
      </c>
      <c r="B98" s="343" t="s">
        <v>209</v>
      </c>
      <c r="C98" s="343" t="s">
        <v>13</v>
      </c>
      <c r="D98" s="343" t="s">
        <v>14</v>
      </c>
      <c r="E98" s="343" t="s">
        <v>15</v>
      </c>
      <c r="F98" s="349" t="s">
        <v>16</v>
      </c>
      <c r="G98" s="344"/>
    </row>
    <row r="99" spans="1:54" s="15" customFormat="1">
      <c r="A99" s="167" t="s">
        <v>182</v>
      </c>
      <c r="B99" s="348">
        <v>2030</v>
      </c>
      <c r="C99" s="346">
        <v>2030</v>
      </c>
      <c r="D99" s="346">
        <v>2030</v>
      </c>
      <c r="E99" s="346">
        <v>2030</v>
      </c>
      <c r="F99" s="346">
        <v>2030</v>
      </c>
      <c r="G99" s="346" t="s">
        <v>17</v>
      </c>
      <c r="AV99" s="15" t="s">
        <v>795</v>
      </c>
    </row>
    <row r="100" spans="1:54">
      <c r="A100" s="174" t="s">
        <v>18</v>
      </c>
      <c r="B100" s="216">
        <v>8.68888888888889</v>
      </c>
      <c r="C100" s="151">
        <v>14.397222222222222</v>
      </c>
      <c r="D100" s="151">
        <v>18.68611111111111</v>
      </c>
      <c r="E100" s="151">
        <v>12.547222222222222</v>
      </c>
      <c r="F100" s="151">
        <v>12.541666666666668</v>
      </c>
      <c r="G100" t="s">
        <v>32</v>
      </c>
      <c r="AW100" s="363">
        <v>2050</v>
      </c>
      <c r="AX100" s="363"/>
      <c r="AY100" s="363"/>
      <c r="AZ100" s="363"/>
    </row>
    <row r="101" spans="1:54">
      <c r="A101" s="174" t="s">
        <v>71</v>
      </c>
      <c r="B101" s="216">
        <v>1.9694444444444443</v>
      </c>
      <c r="C101" s="151">
        <v>3.4861111111111112</v>
      </c>
      <c r="D101" s="151">
        <v>3.3138888888888887</v>
      </c>
      <c r="E101" s="151">
        <v>2.4444444444444446</v>
      </c>
      <c r="F101" s="151">
        <v>2.7833333333333332</v>
      </c>
      <c r="G101" t="s">
        <v>32</v>
      </c>
      <c r="AW101" s="13" t="s">
        <v>796</v>
      </c>
      <c r="AX101" s="13" t="s">
        <v>785</v>
      </c>
      <c r="AY101" s="13" t="s">
        <v>472</v>
      </c>
      <c r="AZ101" s="13" t="s">
        <v>786</v>
      </c>
    </row>
    <row r="102" spans="1:54">
      <c r="A102" s="173" t="s">
        <v>120</v>
      </c>
      <c r="B102" s="151">
        <v>14.705555555555556</v>
      </c>
      <c r="C102" s="151">
        <v>3.8694444444444445</v>
      </c>
      <c r="D102" s="151">
        <v>4.5027777777777782</v>
      </c>
      <c r="E102" s="151">
        <v>3.5972222222222219</v>
      </c>
      <c r="F102" s="151">
        <v>4.1611111111111114</v>
      </c>
      <c r="G102" t="s">
        <v>32</v>
      </c>
      <c r="AV102" t="s">
        <v>797</v>
      </c>
      <c r="AW102" s="17">
        <v>11.3</v>
      </c>
      <c r="AX102" s="17">
        <v>19.399999999999999</v>
      </c>
      <c r="AY102" s="17">
        <v>10.5</v>
      </c>
      <c r="AZ102" s="17">
        <v>5.5</v>
      </c>
      <c r="BB102" s="14" t="str">
        <f>IF(MIN(A102:AW216)=MAX(AW102:AZ102),"0",TEXT(MIN(AW102:AZ102),"0")&amp;" - "&amp;TEXT(MAX(AW102:AZ102),"0"))&amp;" TWh"</f>
        <v>6 - 19 TWh</v>
      </c>
    </row>
    <row r="103" spans="1:54">
      <c r="A103" s="215" t="s">
        <v>132</v>
      </c>
      <c r="B103" s="216">
        <v>9.5805555555555557</v>
      </c>
      <c r="G103" t="s">
        <v>32</v>
      </c>
      <c r="AV103" t="s">
        <v>798</v>
      </c>
      <c r="AW103" s="17">
        <v>5.6</v>
      </c>
      <c r="AX103" s="17">
        <v>2.7</v>
      </c>
      <c r="AY103" s="17">
        <v>0.9</v>
      </c>
      <c r="AZ103" s="17">
        <v>2.5</v>
      </c>
      <c r="BB103" s="14" t="str">
        <f>TEXT(MIN(AW103+AW105,AX103+AX105,AY103+AY105,AZ103+AZ105),"0")&amp;" - "&amp;TEXT(MAX(AW103+AW105,AX103+AX105,AY103+AY105,AZ103+AZ105),"0")&amp;" TWh"</f>
        <v>1 - 14 TWh</v>
      </c>
    </row>
    <row r="104" spans="1:54">
      <c r="A104" s="215"/>
      <c r="B104" s="151"/>
      <c r="AW104" s="17"/>
      <c r="AX104" s="17"/>
      <c r="AY104" s="17"/>
      <c r="AZ104" s="17"/>
      <c r="BB104" s="14"/>
    </row>
    <row r="105" spans="1:54">
      <c r="AV105" t="s">
        <v>799</v>
      </c>
      <c r="AW105" s="17">
        <v>8.6999999999999993</v>
      </c>
      <c r="AX105" s="17">
        <v>3.6</v>
      </c>
      <c r="AY105" s="17">
        <v>0</v>
      </c>
      <c r="AZ105" s="17">
        <v>0</v>
      </c>
      <c r="BB105" s="14"/>
    </row>
    <row r="106" spans="1:54">
      <c r="A106" s="175" t="s">
        <v>800</v>
      </c>
      <c r="AV106" t="s">
        <v>485</v>
      </c>
      <c r="AW106" s="17">
        <v>6</v>
      </c>
      <c r="AX106" s="17">
        <v>13.8</v>
      </c>
      <c r="AY106" s="17">
        <v>8.6999999999999993</v>
      </c>
      <c r="AZ106" s="17">
        <v>6.6</v>
      </c>
      <c r="BB106" s="14" t="str">
        <f t="shared" ref="BB106:BB111" si="0">IF(MIN(A106:AW219)=MAX(AW106:AZ106),"0",TEXT(MIN(AW106:AZ106),"0")&amp;" - "&amp;TEXT(MAX(AW106:AZ106),"0"))&amp;" TWh"</f>
        <v>6 - 14 TWh</v>
      </c>
    </row>
    <row r="107" spans="1:54" ht="15.75" customHeight="1">
      <c r="A107" s="205" t="s">
        <v>801</v>
      </c>
      <c r="B107" s="86"/>
      <c r="C107" s="86"/>
      <c r="D107" s="86"/>
      <c r="E107" s="86"/>
      <c r="F107" s="86"/>
      <c r="G107" s="86"/>
      <c r="AV107" t="s">
        <v>802</v>
      </c>
      <c r="AW107" s="17">
        <v>11.1</v>
      </c>
      <c r="AX107" s="17">
        <v>5.6</v>
      </c>
      <c r="AY107" s="17">
        <v>5.7</v>
      </c>
      <c r="AZ107" s="17">
        <v>0</v>
      </c>
      <c r="BB107" s="14" t="str">
        <f t="shared" si="0"/>
        <v>0 - 11 TWh</v>
      </c>
    </row>
    <row r="108" spans="1:54" s="15" customFormat="1">
      <c r="A108" s="24" t="s">
        <v>108</v>
      </c>
      <c r="B108" s="343" t="s">
        <v>209</v>
      </c>
      <c r="C108" s="343" t="s">
        <v>13</v>
      </c>
      <c r="D108" s="343" t="s">
        <v>14</v>
      </c>
      <c r="E108" s="343" t="s">
        <v>15</v>
      </c>
      <c r="F108" s="349" t="s">
        <v>16</v>
      </c>
      <c r="G108" s="344"/>
      <c r="AV108" s="15" t="s">
        <v>769</v>
      </c>
      <c r="AW108" s="350">
        <v>0</v>
      </c>
      <c r="AX108" s="350">
        <v>0</v>
      </c>
      <c r="AY108" s="350">
        <v>0</v>
      </c>
      <c r="AZ108" s="350">
        <v>0</v>
      </c>
      <c r="BB108" s="351" t="str">
        <f t="shared" si="0"/>
        <v>0 TWh</v>
      </c>
    </row>
    <row r="109" spans="1:54" s="15" customFormat="1">
      <c r="A109" s="167" t="s">
        <v>182</v>
      </c>
      <c r="B109" s="348">
        <v>2030</v>
      </c>
      <c r="C109" s="346">
        <v>2030</v>
      </c>
      <c r="D109" s="346">
        <v>2030</v>
      </c>
      <c r="E109" s="346">
        <v>2030</v>
      </c>
      <c r="F109" s="346">
        <v>2030</v>
      </c>
      <c r="G109" s="346" t="s">
        <v>17</v>
      </c>
      <c r="AV109" s="15" t="s">
        <v>803</v>
      </c>
      <c r="AW109" s="350">
        <v>0</v>
      </c>
      <c r="AX109" s="350">
        <v>0</v>
      </c>
      <c r="AY109" s="350">
        <v>0</v>
      </c>
      <c r="AZ109" s="350">
        <v>0</v>
      </c>
      <c r="BB109" s="351" t="str">
        <f t="shared" si="0"/>
        <v>0 TWh</v>
      </c>
    </row>
    <row r="110" spans="1:54">
      <c r="A110" s="215" t="s">
        <v>24</v>
      </c>
      <c r="B110" s="217">
        <v>8.9444444444444451E-2</v>
      </c>
      <c r="C110" s="186">
        <v>10.029166666666665</v>
      </c>
      <c r="D110" s="186">
        <v>19.733888888888888</v>
      </c>
      <c r="E110" s="186">
        <v>7.4416666666666664</v>
      </c>
      <c r="F110" s="186">
        <v>5.4</v>
      </c>
      <c r="G110" t="s">
        <v>32</v>
      </c>
      <c r="AV110" t="s">
        <v>490</v>
      </c>
      <c r="AW110" s="17">
        <v>0.8</v>
      </c>
      <c r="AX110" s="17">
        <v>3</v>
      </c>
      <c r="AY110" s="17">
        <v>4.2</v>
      </c>
      <c r="AZ110" s="17">
        <v>1.2</v>
      </c>
      <c r="BB110" s="14" t="str">
        <f t="shared" si="0"/>
        <v>1 - 4 TWh</v>
      </c>
    </row>
    <row r="111" spans="1:54">
      <c r="A111" s="215" t="s">
        <v>765</v>
      </c>
      <c r="B111" s="218">
        <v>0</v>
      </c>
      <c r="C111" s="186">
        <v>6.1833333333333336</v>
      </c>
      <c r="D111" s="186">
        <v>15.766666666666666</v>
      </c>
      <c r="E111" s="186">
        <v>7.166666666666667</v>
      </c>
      <c r="F111" s="186">
        <v>4.677777777777778</v>
      </c>
      <c r="G111" t="s">
        <v>32</v>
      </c>
      <c r="AV111" t="s">
        <v>33</v>
      </c>
      <c r="AW111" s="17">
        <v>0</v>
      </c>
      <c r="AX111" s="17">
        <v>0</v>
      </c>
      <c r="AY111" s="17">
        <v>0</v>
      </c>
      <c r="AZ111" s="17">
        <v>4</v>
      </c>
      <c r="BB111" s="14" t="str">
        <f t="shared" si="0"/>
        <v>0 - 4 TWh</v>
      </c>
    </row>
    <row r="112" spans="1:54">
      <c r="A112" s="215" t="s">
        <v>768</v>
      </c>
      <c r="B112" s="218">
        <v>0.66111111111111109</v>
      </c>
      <c r="C112" s="186">
        <v>0.76888888888888884</v>
      </c>
      <c r="D112" s="186">
        <v>0.3075</v>
      </c>
      <c r="E112" s="186">
        <v>2.0499999999999998</v>
      </c>
      <c r="F112" s="186">
        <v>0.13666666666666666</v>
      </c>
      <c r="G112" t="s">
        <v>32</v>
      </c>
      <c r="AW112" s="363">
        <v>2050</v>
      </c>
      <c r="AX112" s="363"/>
      <c r="AY112" s="363"/>
      <c r="AZ112" s="363"/>
    </row>
    <row r="113" spans="1:81">
      <c r="A113" s="215" t="s">
        <v>766</v>
      </c>
      <c r="B113" s="218">
        <v>1.7027777777777777</v>
      </c>
      <c r="C113" s="186">
        <v>20.398333333333333</v>
      </c>
      <c r="D113" s="186">
        <v>15.305555555555554</v>
      </c>
      <c r="E113" s="186">
        <v>2.0861111111111108</v>
      </c>
      <c r="F113" s="186">
        <v>6.8194444444444446</v>
      </c>
      <c r="G113" t="s">
        <v>32</v>
      </c>
      <c r="AW113" s="13" t="s">
        <v>796</v>
      </c>
      <c r="AX113" s="13" t="s">
        <v>785</v>
      </c>
      <c r="AY113" s="13" t="s">
        <v>472</v>
      </c>
      <c r="AZ113" s="13" t="s">
        <v>786</v>
      </c>
    </row>
    <row r="114" spans="1:81">
      <c r="A114" s="215" t="s">
        <v>767</v>
      </c>
      <c r="B114" s="218">
        <v>1.3666666666666667</v>
      </c>
      <c r="C114" s="186">
        <v>2.7777777777777777</v>
      </c>
      <c r="D114" s="186">
        <v>8.0555555555555554</v>
      </c>
      <c r="E114" s="186">
        <v>8.3333333333333339</v>
      </c>
      <c r="F114" s="186">
        <v>3.333333333333333</v>
      </c>
      <c r="G114" t="s">
        <v>32</v>
      </c>
      <c r="AV114" t="s">
        <v>18</v>
      </c>
      <c r="AW114" s="19">
        <v>20.2</v>
      </c>
      <c r="AX114" s="19">
        <v>28.6</v>
      </c>
      <c r="AY114" s="19">
        <v>15.8</v>
      </c>
      <c r="AZ114" s="19">
        <v>11.6</v>
      </c>
    </row>
    <row r="115" spans="1:81">
      <c r="A115" s="215" t="s">
        <v>769</v>
      </c>
      <c r="B115" s="218">
        <v>2.4250000000000003</v>
      </c>
      <c r="C115" s="186">
        <v>0.15055555555555555</v>
      </c>
      <c r="D115" s="186">
        <v>0</v>
      </c>
      <c r="E115" s="186">
        <v>0</v>
      </c>
      <c r="F115" s="186">
        <v>0</v>
      </c>
      <c r="G115" t="s">
        <v>32</v>
      </c>
      <c r="AV115" t="s">
        <v>71</v>
      </c>
      <c r="AW115" s="19">
        <v>12.5</v>
      </c>
      <c r="AX115" s="19">
        <v>10.1</v>
      </c>
      <c r="AY115" s="19">
        <v>7.8</v>
      </c>
      <c r="AZ115" s="19">
        <v>4.7</v>
      </c>
    </row>
    <row r="116" spans="1:81">
      <c r="A116" s="215" t="s">
        <v>770</v>
      </c>
      <c r="B116" s="218">
        <v>3.3250000000000002</v>
      </c>
      <c r="C116" s="186">
        <v>4.5469444444444447</v>
      </c>
      <c r="D116" s="186">
        <v>5.8847222222222229</v>
      </c>
      <c r="E116" s="186">
        <v>3.1388888888888888</v>
      </c>
      <c r="F116" s="186">
        <v>0.26583333333333331</v>
      </c>
      <c r="G116" t="s">
        <v>32</v>
      </c>
      <c r="AV116" t="s">
        <v>120</v>
      </c>
      <c r="AW116" s="19">
        <v>10.9</v>
      </c>
      <c r="AX116" s="19">
        <v>9.4</v>
      </c>
      <c r="AY116" s="19">
        <v>6.3</v>
      </c>
      <c r="AZ116" s="19">
        <v>3.4</v>
      </c>
    </row>
    <row r="117" spans="1:81">
      <c r="A117" s="215" t="s">
        <v>34</v>
      </c>
      <c r="B117" s="218">
        <v>13.430555555555555</v>
      </c>
      <c r="C117" s="186">
        <v>0.10472222222222222</v>
      </c>
      <c r="D117" s="186">
        <v>0</v>
      </c>
      <c r="E117" s="186">
        <v>0.66111111111111109</v>
      </c>
      <c r="F117" s="186">
        <v>0</v>
      </c>
      <c r="G117" t="s">
        <v>32</v>
      </c>
    </row>
    <row r="118" spans="1:81">
      <c r="A118" s="215" t="s">
        <v>33</v>
      </c>
      <c r="B118" s="218">
        <v>0</v>
      </c>
      <c r="C118" s="186">
        <v>0</v>
      </c>
      <c r="D118" s="186">
        <v>0</v>
      </c>
      <c r="E118" s="186">
        <v>0</v>
      </c>
      <c r="F118" s="186">
        <v>1.9666666666666666</v>
      </c>
      <c r="G118" t="s">
        <v>32</v>
      </c>
      <c r="AB118" s="14"/>
      <c r="AV118" t="s">
        <v>804</v>
      </c>
    </row>
    <row r="119" spans="1:81">
      <c r="A119" s="215" t="s">
        <v>805</v>
      </c>
      <c r="B119" s="218">
        <v>11.944444444444445</v>
      </c>
      <c r="C119" s="219"/>
      <c r="D119" s="140"/>
      <c r="E119" s="140"/>
      <c r="F119" s="140"/>
      <c r="G119" t="s">
        <v>32</v>
      </c>
      <c r="AB119" s="14"/>
      <c r="AW119" s="363">
        <v>2050</v>
      </c>
      <c r="AX119" s="363"/>
      <c r="AY119" s="363"/>
      <c r="AZ119" s="363"/>
    </row>
    <row r="120" spans="1:81">
      <c r="AW120" s="13" t="s">
        <v>13</v>
      </c>
      <c r="AX120" s="13" t="s">
        <v>14</v>
      </c>
      <c r="AY120" s="13" t="s">
        <v>15</v>
      </c>
      <c r="AZ120" s="13" t="s">
        <v>16</v>
      </c>
    </row>
    <row r="121" spans="1:81">
      <c r="AV121" s="18" t="s">
        <v>24</v>
      </c>
      <c r="AW121" s="17">
        <f>F127</f>
        <v>0</v>
      </c>
      <c r="AX121" s="17">
        <f>K127</f>
        <v>0</v>
      </c>
      <c r="AY121" s="17">
        <f>P127</f>
        <v>0</v>
      </c>
      <c r="AZ121" s="17">
        <f>U127</f>
        <v>0</v>
      </c>
      <c r="BB121" s="14" t="str">
        <f>IF(MIN(A121:AW234)=MAX(AW121:AZ121),"0",TEXT(MIN(AW121:AZ121),"0")&amp;" - "&amp;TEXT(MAX(AW121:AZ121),"0"))&amp;" TWh"</f>
        <v>0 TWh</v>
      </c>
    </row>
    <row r="122" spans="1:81">
      <c r="AV122" s="18" t="s">
        <v>765</v>
      </c>
      <c r="AW122" s="17">
        <f>F128</f>
        <v>0</v>
      </c>
      <c r="AX122" s="17">
        <f>K128</f>
        <v>0</v>
      </c>
      <c r="AY122" s="17">
        <f>P128</f>
        <v>0</v>
      </c>
      <c r="AZ122" s="17">
        <f>U128</f>
        <v>0</v>
      </c>
      <c r="BB122" s="14" t="str">
        <f>TEXT(MIN(AW122+AW123,AX122+AX123,AY122+AY123,AZ122+AZ123),"0")&amp;" - "&amp;TEXT(MAX(AW122+AW123,AX122+AX123,AY122+AY123,AZ122+AZ123),"0")&amp;" TWh"</f>
        <v>0 - 0 TWh</v>
      </c>
      <c r="BP122" s="13"/>
    </row>
    <row r="123" spans="1:81">
      <c r="AV123" s="18" t="s">
        <v>768</v>
      </c>
      <c r="AW123" s="17">
        <f>F131</f>
        <v>0</v>
      </c>
      <c r="AX123" s="17">
        <f>K131</f>
        <v>0</v>
      </c>
      <c r="AY123" s="17">
        <f>P131</f>
        <v>0</v>
      </c>
      <c r="AZ123" s="17">
        <f>U131</f>
        <v>0</v>
      </c>
      <c r="BB123" s="14"/>
    </row>
    <row r="124" spans="1:81">
      <c r="AV124" s="18" t="s">
        <v>766</v>
      </c>
      <c r="AW124" s="17">
        <f>F129</f>
        <v>0</v>
      </c>
      <c r="AX124" s="17">
        <f>K129</f>
        <v>0</v>
      </c>
      <c r="AY124" s="17">
        <f>P129</f>
        <v>0</v>
      </c>
      <c r="AZ124" s="17">
        <f>U129</f>
        <v>0</v>
      </c>
      <c r="BB124" s="14" t="str">
        <f t="shared" ref="BB124:BB129" si="1">IF(MIN(A124:AW237)=MAX(AW124:AZ124),"0",TEXT(MIN(AW124:AZ124),"0")&amp;" - "&amp;TEXT(MAX(AW124:AZ124),"0"))&amp;" TWh"</f>
        <v>0 TWh</v>
      </c>
      <c r="CC124" s="13" t="str">
        <f>BB111&amp;" wordt "&amp;BB129</f>
        <v>0 - 4 TWh wordt 0 TWh</v>
      </c>
    </row>
    <row r="125" spans="1:81">
      <c r="A125" s="171"/>
      <c r="B125" s="364"/>
      <c r="C125" s="364"/>
      <c r="D125" s="364"/>
      <c r="E125" s="364"/>
      <c r="F125" s="364"/>
      <c r="G125" s="364"/>
      <c r="H125" s="364"/>
      <c r="I125" s="364"/>
      <c r="J125" s="364"/>
      <c r="K125" s="364"/>
      <c r="L125" s="364"/>
      <c r="M125" s="364"/>
      <c r="N125" s="364"/>
      <c r="O125" s="364"/>
      <c r="P125" s="364"/>
      <c r="Q125" s="364"/>
      <c r="R125" s="364"/>
      <c r="S125" s="364"/>
      <c r="T125" s="364"/>
      <c r="U125" s="364"/>
      <c r="AV125" s="18" t="s">
        <v>767</v>
      </c>
      <c r="AW125" s="17">
        <f>F130</f>
        <v>0</v>
      </c>
      <c r="AX125" s="17">
        <f>K130</f>
        <v>0</v>
      </c>
      <c r="AY125" s="17">
        <f>P130</f>
        <v>0</v>
      </c>
      <c r="AZ125" s="17">
        <f>U130</f>
        <v>0</v>
      </c>
      <c r="BB125" s="14" t="str">
        <f t="shared" si="1"/>
        <v>0 TWh</v>
      </c>
      <c r="CC125" s="13" t="str">
        <f>BB110&amp;" wordt "&amp;BB128</f>
        <v>1 - 4 TWh wordt 0 TWh</v>
      </c>
    </row>
    <row r="126" spans="1:81">
      <c r="B126" s="172"/>
      <c r="C126" s="172"/>
      <c r="D126" s="172"/>
      <c r="E126" s="172"/>
      <c r="F126" s="172"/>
      <c r="G126" s="172"/>
      <c r="H126" s="172"/>
      <c r="I126" s="172"/>
      <c r="J126" s="172"/>
      <c r="K126" s="172"/>
      <c r="L126" s="172"/>
      <c r="M126" s="172"/>
      <c r="N126" s="172"/>
      <c r="O126" s="172"/>
      <c r="P126" s="172"/>
      <c r="Q126" s="172"/>
      <c r="R126" s="172"/>
      <c r="S126" s="172"/>
      <c r="T126" s="172"/>
      <c r="U126" s="172"/>
      <c r="AV126" s="18" t="s">
        <v>769</v>
      </c>
      <c r="AW126" s="17">
        <f>F132</f>
        <v>0</v>
      </c>
      <c r="AX126" s="17">
        <f>K132</f>
        <v>0</v>
      </c>
      <c r="AY126" s="17">
        <f>P132</f>
        <v>0</v>
      </c>
      <c r="AZ126" s="17">
        <f>U132</f>
        <v>0</v>
      </c>
      <c r="BB126" s="14" t="str">
        <f t="shared" si="1"/>
        <v>0 TWh</v>
      </c>
      <c r="CC126" s="13" t="str">
        <f>BB109&amp;" wordt "&amp;BB127</f>
        <v>0 TWh wordt 0 TWh</v>
      </c>
    </row>
    <row r="127" spans="1:81">
      <c r="A127" s="176"/>
      <c r="B127" s="177"/>
      <c r="C127" s="17"/>
      <c r="D127" s="17"/>
      <c r="E127" s="17"/>
      <c r="F127" s="17"/>
      <c r="G127" s="17"/>
      <c r="H127" s="17"/>
      <c r="I127" s="17"/>
      <c r="J127" s="17"/>
      <c r="K127" s="17"/>
      <c r="L127" s="17"/>
      <c r="M127" s="17"/>
      <c r="N127" s="17"/>
      <c r="O127" s="17"/>
      <c r="P127" s="17"/>
      <c r="Q127" s="17"/>
      <c r="R127" s="17"/>
      <c r="S127" s="17"/>
      <c r="T127" s="17"/>
      <c r="U127" s="17"/>
      <c r="AV127" s="18" t="s">
        <v>770</v>
      </c>
      <c r="AW127" s="17">
        <f>F133</f>
        <v>0</v>
      </c>
      <c r="AX127" s="17">
        <f>K133</f>
        <v>0</v>
      </c>
      <c r="AY127" s="17">
        <f>P133</f>
        <v>0</v>
      </c>
      <c r="AZ127" s="17">
        <f>U133</f>
        <v>0</v>
      </c>
      <c r="BB127" s="14" t="str">
        <f t="shared" si="1"/>
        <v>0 TWh</v>
      </c>
      <c r="CC127" s="13" t="str">
        <f>BB108&amp;" wordt "&amp;BB126</f>
        <v>0 TWh wordt 0 TWh</v>
      </c>
    </row>
    <row r="128" spans="1:81">
      <c r="A128" s="176"/>
      <c r="B128" s="17"/>
      <c r="C128" s="17"/>
      <c r="D128" s="17"/>
      <c r="E128" s="17"/>
      <c r="F128" s="17"/>
      <c r="G128" s="17"/>
      <c r="H128" s="17"/>
      <c r="I128" s="17"/>
      <c r="J128" s="17"/>
      <c r="K128" s="17"/>
      <c r="L128" s="17"/>
      <c r="M128" s="17"/>
      <c r="N128" s="17"/>
      <c r="O128" s="17"/>
      <c r="P128" s="17"/>
      <c r="Q128" s="17"/>
      <c r="R128" s="17"/>
      <c r="S128" s="17"/>
      <c r="T128" s="17"/>
      <c r="U128" s="17"/>
      <c r="AV128" s="18" t="s">
        <v>34</v>
      </c>
      <c r="AW128" s="17">
        <f>F134</f>
        <v>0</v>
      </c>
      <c r="AX128" s="17">
        <f>K134</f>
        <v>0</v>
      </c>
      <c r="AY128" s="17">
        <f>P134</f>
        <v>0</v>
      </c>
      <c r="AZ128" s="17">
        <f>U134</f>
        <v>0</v>
      </c>
      <c r="BB128" s="14" t="str">
        <f t="shared" si="1"/>
        <v>0 TWh</v>
      </c>
      <c r="CC128" s="13" t="str">
        <f>BB107&amp;" wordt "&amp;BB125</f>
        <v>0 - 11 TWh wordt 0 TWh</v>
      </c>
    </row>
    <row r="129" spans="1:81">
      <c r="A129" s="176"/>
      <c r="B129" s="17"/>
      <c r="C129" s="17"/>
      <c r="D129" s="17"/>
      <c r="E129" s="17"/>
      <c r="F129" s="17"/>
      <c r="G129" s="17"/>
      <c r="H129" s="17"/>
      <c r="I129" s="17"/>
      <c r="J129" s="17"/>
      <c r="K129" s="17"/>
      <c r="L129" s="17"/>
      <c r="M129" s="17"/>
      <c r="N129" s="17"/>
      <c r="O129" s="17"/>
      <c r="P129" s="17"/>
      <c r="Q129" s="17"/>
      <c r="R129" s="17"/>
      <c r="S129" s="17"/>
      <c r="T129" s="17"/>
      <c r="U129" s="17"/>
      <c r="AV129" s="18" t="s">
        <v>33</v>
      </c>
      <c r="AW129" s="17">
        <f>F135</f>
        <v>0</v>
      </c>
      <c r="AX129" s="17">
        <f>K135</f>
        <v>0</v>
      </c>
      <c r="AY129" s="17">
        <f>P135</f>
        <v>0</v>
      </c>
      <c r="AZ129" s="17">
        <f>U135</f>
        <v>0</v>
      </c>
      <c r="BB129" s="14" t="str">
        <f t="shared" si="1"/>
        <v>0 TWh</v>
      </c>
      <c r="CC129" s="13" t="str">
        <f>BB106&amp;" wordt "&amp;BB124</f>
        <v>6 - 14 TWh wordt 0 TWh</v>
      </c>
    </row>
    <row r="130" spans="1:81">
      <c r="A130" s="176"/>
      <c r="B130" s="17"/>
      <c r="C130" s="17"/>
      <c r="D130" s="17"/>
      <c r="E130" s="17"/>
      <c r="F130" s="17"/>
      <c r="G130" s="17"/>
      <c r="H130" s="17"/>
      <c r="I130" s="17"/>
      <c r="J130" s="17"/>
      <c r="K130" s="17"/>
      <c r="L130" s="17"/>
      <c r="M130" s="17"/>
      <c r="N130" s="17"/>
      <c r="O130" s="17"/>
      <c r="P130" s="17"/>
      <c r="Q130" s="17"/>
      <c r="R130" s="17"/>
      <c r="S130" s="17"/>
      <c r="T130" s="17"/>
      <c r="U130" s="17"/>
      <c r="AW130" s="363">
        <v>2050</v>
      </c>
      <c r="AX130" s="363"/>
      <c r="AY130" s="363"/>
      <c r="AZ130" s="363"/>
      <c r="CC130" s="13"/>
    </row>
    <row r="131" spans="1:81">
      <c r="A131" s="176"/>
      <c r="B131" s="17"/>
      <c r="C131" s="17"/>
      <c r="D131" s="17"/>
      <c r="E131" s="17"/>
      <c r="F131" s="17"/>
      <c r="G131" s="17"/>
      <c r="H131" s="17"/>
      <c r="I131" s="17"/>
      <c r="J131" s="17"/>
      <c r="K131" s="17"/>
      <c r="L131" s="17"/>
      <c r="M131" s="17"/>
      <c r="N131" s="17"/>
      <c r="O131" s="17"/>
      <c r="P131" s="17"/>
      <c r="Q131" s="17"/>
      <c r="R131" s="17"/>
      <c r="S131" s="17"/>
      <c r="T131" s="17"/>
      <c r="U131" s="17"/>
      <c r="AW131" s="13" t="s">
        <v>13</v>
      </c>
      <c r="AX131" s="13" t="s">
        <v>14</v>
      </c>
      <c r="AY131" s="13" t="s">
        <v>15</v>
      </c>
      <c r="AZ131" s="13" t="s">
        <v>16</v>
      </c>
      <c r="CC131" s="13" t="str">
        <f>BB103&amp;" wordt "&amp;BB122</f>
        <v>1 - 14 TWh wordt 0 - 0 TWh</v>
      </c>
    </row>
    <row r="132" spans="1:81">
      <c r="A132" s="176"/>
      <c r="B132" s="17"/>
      <c r="C132" s="17"/>
      <c r="D132" s="17"/>
      <c r="E132" s="17"/>
      <c r="F132" s="17"/>
      <c r="G132" s="17"/>
      <c r="H132" s="17"/>
      <c r="I132" s="17"/>
      <c r="J132" s="17"/>
      <c r="K132" s="17"/>
      <c r="L132" s="17"/>
      <c r="M132" s="17"/>
      <c r="N132" s="17"/>
      <c r="O132" s="17"/>
      <c r="P132" s="17"/>
      <c r="Q132" s="17"/>
      <c r="R132" s="17"/>
      <c r="S132" s="17"/>
      <c r="T132" s="17"/>
      <c r="U132" s="17"/>
      <c r="AV132" t="s">
        <v>18</v>
      </c>
      <c r="AW132" s="19">
        <f>F146+F147+F148</f>
        <v>0</v>
      </c>
      <c r="AX132" s="19">
        <f>K146+K147+K148</f>
        <v>0</v>
      </c>
      <c r="AY132" s="19">
        <f>P146+P147+P148</f>
        <v>0</v>
      </c>
      <c r="AZ132" s="19">
        <f>U146+U147+U148</f>
        <v>0</v>
      </c>
      <c r="CC132" s="13" t="str">
        <f>BB102&amp;" wordt "&amp;BB121</f>
        <v>6 - 19 TWh wordt 0 TWh</v>
      </c>
    </row>
    <row r="133" spans="1:81">
      <c r="A133" s="176"/>
      <c r="B133" s="17"/>
      <c r="C133" s="17"/>
      <c r="D133" s="17"/>
      <c r="E133" s="17"/>
      <c r="F133" s="17"/>
      <c r="G133" s="17"/>
      <c r="H133" s="17"/>
      <c r="I133" s="17"/>
      <c r="J133" s="17"/>
      <c r="K133" s="17"/>
      <c r="L133" s="17"/>
      <c r="M133" s="17"/>
      <c r="N133" s="17"/>
      <c r="O133" s="17"/>
      <c r="P133" s="17"/>
      <c r="Q133" s="17"/>
      <c r="R133" s="17"/>
      <c r="S133" s="17"/>
      <c r="T133" s="17"/>
      <c r="U133" s="17"/>
      <c r="AV133" t="s">
        <v>71</v>
      </c>
      <c r="AW133" s="19">
        <f>F149</f>
        <v>0</v>
      </c>
      <c r="AX133" s="19">
        <f>K149</f>
        <v>0</v>
      </c>
      <c r="AY133" s="19">
        <f>P149</f>
        <v>0</v>
      </c>
      <c r="AZ133" s="19">
        <f>U149</f>
        <v>0</v>
      </c>
    </row>
    <row r="134" spans="1:81">
      <c r="A134" s="176"/>
      <c r="B134" s="17"/>
      <c r="C134" s="17"/>
      <c r="D134" s="17"/>
      <c r="E134" s="17"/>
      <c r="F134" s="17"/>
      <c r="G134" s="17"/>
      <c r="H134" s="17"/>
      <c r="I134" s="17"/>
      <c r="J134" s="17"/>
      <c r="K134" s="17"/>
      <c r="L134" s="17"/>
      <c r="M134" s="17"/>
      <c r="N134" s="17"/>
      <c r="O134" s="17"/>
      <c r="P134" s="17"/>
      <c r="Q134" s="17"/>
      <c r="R134" s="17"/>
      <c r="S134" s="17"/>
      <c r="T134" s="17"/>
      <c r="U134" s="17"/>
      <c r="AV134" t="s">
        <v>806</v>
      </c>
      <c r="AW134" s="19">
        <f>F145</f>
        <v>0</v>
      </c>
      <c r="AX134" s="19">
        <f>K145</f>
        <v>0</v>
      </c>
      <c r="AY134" s="19">
        <f>P145</f>
        <v>0</v>
      </c>
      <c r="AZ134" s="19">
        <f>U145</f>
        <v>0</v>
      </c>
      <c r="BP134" s="13"/>
    </row>
    <row r="135" spans="1:81">
      <c r="A135" s="176"/>
      <c r="B135" s="17"/>
      <c r="C135" s="17"/>
      <c r="D135" s="17"/>
      <c r="E135" s="17"/>
      <c r="F135" s="17"/>
      <c r="G135" s="17"/>
      <c r="H135" s="17"/>
      <c r="I135" s="17"/>
      <c r="J135" s="17"/>
      <c r="K135" s="17"/>
      <c r="L135" s="17"/>
      <c r="M135" s="17"/>
      <c r="N135" s="17"/>
      <c r="O135" s="17"/>
      <c r="P135" s="17"/>
      <c r="Q135" s="17"/>
      <c r="R135" s="17"/>
      <c r="S135" s="17"/>
      <c r="T135" s="17"/>
      <c r="U135" s="17"/>
      <c r="AV135" t="s">
        <v>120</v>
      </c>
      <c r="AW135" s="19">
        <f>F150</f>
        <v>0</v>
      </c>
      <c r="AX135" s="19">
        <f>K150</f>
        <v>0</v>
      </c>
      <c r="AY135" s="19">
        <f>P150</f>
        <v>0</v>
      </c>
      <c r="AZ135" s="19">
        <f>U150</f>
        <v>0</v>
      </c>
    </row>
    <row r="136" spans="1:81">
      <c r="A136" s="178"/>
      <c r="B136" s="18"/>
      <c r="C136" s="18"/>
      <c r="D136" s="18"/>
      <c r="E136" s="18"/>
      <c r="F136" s="18"/>
      <c r="G136" s="18"/>
      <c r="H136" s="18"/>
      <c r="I136" s="18"/>
      <c r="J136" s="18"/>
      <c r="K136" s="18"/>
      <c r="L136" s="18"/>
      <c r="M136" s="18"/>
      <c r="N136" s="18"/>
      <c r="O136" s="18"/>
      <c r="P136" s="18"/>
      <c r="Q136" s="18"/>
      <c r="R136" s="18"/>
      <c r="S136" s="18"/>
      <c r="T136" s="18"/>
      <c r="U136" s="18"/>
    </row>
    <row r="137" spans="1:81">
      <c r="A137" s="18"/>
      <c r="B137" s="18"/>
      <c r="F137" s="179"/>
      <c r="K137" s="179"/>
      <c r="P137" s="179"/>
      <c r="U137" s="179"/>
    </row>
    <row r="138" spans="1:81">
      <c r="X138" s="364"/>
      <c r="Y138" s="364"/>
      <c r="Z138" s="364"/>
      <c r="AA138" s="364"/>
    </row>
    <row r="139" spans="1:81">
      <c r="X139" s="172"/>
      <c r="Y139" s="172"/>
      <c r="Z139" s="172"/>
      <c r="AA139" s="172"/>
    </row>
    <row r="140" spans="1:81">
      <c r="X140" s="119"/>
      <c r="Y140" s="119"/>
      <c r="Z140" s="119"/>
      <c r="AA140" s="119"/>
    </row>
    <row r="141" spans="1:81">
      <c r="F141" s="180"/>
      <c r="X141" s="119"/>
      <c r="Y141" s="119"/>
      <c r="Z141" s="119"/>
      <c r="AA141" s="119"/>
    </row>
    <row r="142" spans="1:81">
      <c r="X142" s="119"/>
      <c r="Y142" s="119"/>
      <c r="Z142" s="119"/>
      <c r="AA142" s="119"/>
    </row>
    <row r="143" spans="1:81">
      <c r="A143" s="171"/>
      <c r="B143" s="172"/>
      <c r="C143" s="172"/>
      <c r="D143" s="172"/>
      <c r="E143" s="172"/>
      <c r="F143" s="172"/>
      <c r="G143" s="172"/>
      <c r="H143" s="172"/>
      <c r="I143" s="172"/>
      <c r="J143" s="172"/>
      <c r="K143" s="172"/>
      <c r="L143" s="172"/>
      <c r="M143" s="172"/>
      <c r="N143" s="172"/>
      <c r="O143" s="172"/>
      <c r="P143" s="172"/>
      <c r="Q143" s="172"/>
      <c r="R143" s="172"/>
      <c r="S143" s="172"/>
      <c r="T143" s="172"/>
      <c r="U143" s="172"/>
    </row>
    <row r="144" spans="1:81">
      <c r="B144" s="172"/>
      <c r="C144" s="172"/>
      <c r="D144" s="172"/>
      <c r="E144" s="172"/>
      <c r="F144" s="172"/>
      <c r="G144" s="172"/>
      <c r="H144" s="172"/>
      <c r="I144" s="172"/>
      <c r="J144" s="172"/>
      <c r="K144" s="172"/>
      <c r="L144" s="172"/>
      <c r="M144" s="172"/>
      <c r="N144" s="172"/>
      <c r="O144" s="172"/>
      <c r="P144" s="172"/>
      <c r="Q144" s="172"/>
      <c r="R144" s="172"/>
      <c r="S144" s="172"/>
      <c r="T144" s="172"/>
      <c r="U144" s="172"/>
    </row>
    <row r="145" spans="1:68">
      <c r="A145" s="171"/>
      <c r="B145" s="17"/>
      <c r="C145" s="17"/>
      <c r="D145" s="17"/>
      <c r="E145" s="17"/>
      <c r="F145" s="17"/>
      <c r="G145" s="17"/>
      <c r="H145" s="17"/>
      <c r="I145" s="17"/>
      <c r="J145" s="17"/>
      <c r="K145" s="17"/>
      <c r="L145" s="17"/>
      <c r="M145" s="17"/>
      <c r="N145" s="17"/>
      <c r="O145" s="17"/>
      <c r="P145" s="17"/>
      <c r="Q145" s="17"/>
      <c r="R145" s="17"/>
      <c r="S145" s="17"/>
      <c r="T145" s="17"/>
      <c r="U145" s="17"/>
    </row>
    <row r="146" spans="1:68">
      <c r="A146" s="171"/>
      <c r="B146" s="17"/>
      <c r="C146" s="17"/>
      <c r="D146" s="17"/>
      <c r="E146" s="17"/>
      <c r="F146" s="17"/>
      <c r="G146" s="17"/>
      <c r="H146" s="17"/>
      <c r="I146" s="17"/>
      <c r="J146" s="17"/>
      <c r="K146" s="17"/>
      <c r="L146" s="17"/>
      <c r="M146" s="17"/>
      <c r="N146" s="17"/>
      <c r="O146" s="17"/>
      <c r="P146" s="17"/>
      <c r="Q146" s="17"/>
      <c r="R146" s="17"/>
      <c r="S146" s="17"/>
      <c r="T146" s="17"/>
      <c r="U146" s="17"/>
    </row>
    <row r="147" spans="1:68">
      <c r="A147" s="171"/>
      <c r="B147" s="17"/>
      <c r="C147" s="17"/>
      <c r="D147" s="17"/>
      <c r="E147" s="17"/>
      <c r="F147" s="17"/>
      <c r="G147" s="17"/>
      <c r="H147" s="17"/>
      <c r="I147" s="17"/>
      <c r="J147" s="17"/>
      <c r="K147" s="17"/>
      <c r="L147" s="17"/>
      <c r="M147" s="17"/>
      <c r="N147" s="17"/>
      <c r="O147" s="17"/>
      <c r="P147" s="17"/>
      <c r="Q147" s="17"/>
      <c r="R147" s="17"/>
      <c r="S147" s="17"/>
      <c r="T147" s="17"/>
      <c r="U147" s="17"/>
    </row>
    <row r="148" spans="1:68">
      <c r="A148" s="171"/>
      <c r="B148" s="17"/>
      <c r="C148" s="17"/>
      <c r="D148" s="17"/>
      <c r="E148" s="17"/>
      <c r="F148" s="17"/>
      <c r="G148" s="17"/>
      <c r="H148" s="17"/>
      <c r="I148" s="17"/>
      <c r="J148" s="17"/>
      <c r="K148" s="17"/>
      <c r="L148" s="17"/>
      <c r="M148" s="17"/>
      <c r="N148" s="17"/>
      <c r="O148" s="17"/>
      <c r="P148" s="17"/>
      <c r="Q148" s="17"/>
      <c r="R148" s="17"/>
      <c r="S148" s="17"/>
      <c r="T148" s="17"/>
      <c r="U148" s="17"/>
    </row>
    <row r="149" spans="1:68">
      <c r="A149" s="171"/>
      <c r="B149" s="17"/>
      <c r="C149" s="17"/>
      <c r="D149" s="17"/>
      <c r="E149" s="17"/>
      <c r="F149" s="17"/>
      <c r="G149" s="17"/>
      <c r="H149" s="17"/>
      <c r="I149" s="17"/>
      <c r="J149" s="17"/>
      <c r="K149" s="17"/>
      <c r="L149" s="17"/>
      <c r="M149" s="17"/>
      <c r="N149" s="17"/>
      <c r="O149" s="17"/>
      <c r="P149" s="17"/>
      <c r="Q149" s="17"/>
      <c r="R149" s="17"/>
      <c r="S149" s="17"/>
      <c r="T149" s="17"/>
      <c r="U149" s="17"/>
    </row>
    <row r="150" spans="1:68">
      <c r="A150" s="171"/>
      <c r="B150" s="17"/>
      <c r="C150" s="17"/>
      <c r="D150" s="17"/>
      <c r="E150" s="17"/>
      <c r="F150" s="17"/>
      <c r="G150" s="17"/>
      <c r="H150" s="17"/>
      <c r="I150" s="17"/>
      <c r="J150" s="17"/>
      <c r="K150" s="17"/>
      <c r="L150" s="17"/>
      <c r="M150" s="17"/>
      <c r="N150" s="17"/>
      <c r="O150" s="17"/>
      <c r="P150" s="17"/>
      <c r="Q150" s="17"/>
      <c r="R150" s="17"/>
      <c r="S150" s="17"/>
      <c r="T150" s="17"/>
      <c r="U150" s="17"/>
    </row>
    <row r="151" spans="1:68">
      <c r="F151" s="179"/>
      <c r="K151" s="179"/>
      <c r="P151" s="179"/>
      <c r="U151" s="179"/>
    </row>
    <row r="152" spans="1:68">
      <c r="F152" s="179"/>
      <c r="K152" s="179"/>
      <c r="P152" s="179"/>
      <c r="U152" s="179"/>
    </row>
    <row r="154" spans="1:68">
      <c r="F154" s="171"/>
      <c r="H154" s="172"/>
      <c r="I154" s="172"/>
      <c r="J154" s="172"/>
      <c r="K154" s="172"/>
      <c r="L154" s="172"/>
      <c r="M154" s="172"/>
      <c r="N154" s="172"/>
      <c r="O154" s="172"/>
      <c r="P154" s="172"/>
      <c r="Q154" s="172"/>
      <c r="R154" s="172"/>
      <c r="S154" s="172"/>
      <c r="T154" s="172"/>
      <c r="U154" s="172"/>
      <c r="V154" s="172"/>
      <c r="W154" s="172"/>
      <c r="BP154" s="13"/>
    </row>
    <row r="155" spans="1:68">
      <c r="F155" s="171"/>
      <c r="H155" s="172"/>
      <c r="I155" s="172"/>
      <c r="J155" s="172"/>
      <c r="K155" s="172"/>
      <c r="L155" s="172"/>
      <c r="M155" s="172"/>
      <c r="N155" s="172"/>
      <c r="O155" s="172"/>
      <c r="P155" s="172"/>
      <c r="Q155" s="172"/>
      <c r="R155" s="172"/>
      <c r="S155" s="172"/>
      <c r="T155" s="172"/>
      <c r="U155" s="172"/>
      <c r="V155" s="172"/>
      <c r="W155" s="172"/>
      <c r="BP155" s="13"/>
    </row>
    <row r="156" spans="1:68">
      <c r="H156" s="119"/>
      <c r="I156" s="119"/>
      <c r="J156" s="119"/>
      <c r="K156" s="119"/>
      <c r="L156" s="119"/>
      <c r="M156" s="119"/>
      <c r="N156" s="119"/>
      <c r="O156" s="119"/>
      <c r="P156" s="119"/>
      <c r="Q156" s="119"/>
      <c r="R156" s="119"/>
      <c r="S156" s="119"/>
      <c r="T156" s="119"/>
      <c r="U156" s="119"/>
      <c r="V156" s="119"/>
      <c r="W156" s="119"/>
      <c r="BP156" s="13"/>
    </row>
    <row r="157" spans="1:68">
      <c r="AV157" t="s">
        <v>795</v>
      </c>
    </row>
    <row r="158" spans="1:68">
      <c r="AW158" s="363">
        <v>2030</v>
      </c>
      <c r="AX158" s="363"/>
      <c r="AY158" s="363"/>
    </row>
    <row r="159" spans="1:68">
      <c r="AQ159" s="13" t="s">
        <v>250</v>
      </c>
      <c r="AR159" s="13" t="s">
        <v>785</v>
      </c>
      <c r="AS159" s="13" t="s">
        <v>786</v>
      </c>
      <c r="AW159" s="13" t="s">
        <v>250</v>
      </c>
      <c r="AX159" s="13" t="s">
        <v>785</v>
      </c>
      <c r="AY159" s="13" t="s">
        <v>786</v>
      </c>
      <c r="AZ159" s="13"/>
    </row>
    <row r="160" spans="1:68">
      <c r="AQ160" s="17">
        <v>22.34</v>
      </c>
      <c r="AR160" s="17">
        <v>38.340000000000003</v>
      </c>
      <c r="AS160" s="17">
        <v>11.53</v>
      </c>
      <c r="AV160" t="s">
        <v>797</v>
      </c>
      <c r="AW160" s="17">
        <f>AQ160/3.6</f>
        <v>6.2055555555555557</v>
      </c>
      <c r="AX160" s="17">
        <f>AR160/3.6</f>
        <v>10.65</v>
      </c>
      <c r="AY160" s="17">
        <f>AS160/3.6</f>
        <v>3.2027777777777775</v>
      </c>
      <c r="AZ160" s="17"/>
      <c r="BB160" s="14" t="str">
        <f>IF(MIN(AW160:AY160)=MAX(AW160:AY160),"0",TEXT(MIN(AW160:AY160),"0")&amp;" - "&amp;TEXT(MAX(AW160:AY160),"0"))&amp;" TWh"</f>
        <v>3 - 11 TWh</v>
      </c>
    </row>
    <row r="161" spans="43:81">
      <c r="AQ161" s="17">
        <v>7.61</v>
      </c>
      <c r="AR161" s="17">
        <v>13.73</v>
      </c>
      <c r="AS161" s="17">
        <v>3.71</v>
      </c>
      <c r="AV161" t="s">
        <v>798</v>
      </c>
      <c r="AW161" s="17">
        <f t="shared" ref="AW161:AY168" si="2">AQ161/3.6</f>
        <v>2.1138888888888889</v>
      </c>
      <c r="AX161" s="17">
        <f t="shared" si="2"/>
        <v>3.8138888888888891</v>
      </c>
      <c r="AY161" s="17">
        <f t="shared" si="2"/>
        <v>1.0305555555555554</v>
      </c>
      <c r="AZ161" s="17"/>
      <c r="BB161" s="14" t="str">
        <f>TEXT(MIN(AW161+AW162,AX161+AX162,AY161+AY162),"0")&amp;" - "&amp;TEXT(MAX(AW161+AW162,AX161+AX162,AY161+AY162),"0")&amp;" TWh"</f>
        <v>1 - 4 TWh</v>
      </c>
    </row>
    <row r="162" spans="43:81">
      <c r="AQ162" s="17"/>
      <c r="AR162" s="17"/>
      <c r="AS162" s="17"/>
      <c r="AV162" t="s">
        <v>799</v>
      </c>
      <c r="AW162" s="17">
        <f t="shared" si="2"/>
        <v>0</v>
      </c>
      <c r="AX162" s="17">
        <f t="shared" si="2"/>
        <v>0</v>
      </c>
      <c r="AY162" s="17">
        <f t="shared" si="2"/>
        <v>0</v>
      </c>
      <c r="AZ162" s="17"/>
      <c r="BB162" s="14"/>
    </row>
    <row r="163" spans="43:81">
      <c r="AQ163" s="17">
        <v>18.260000000000002</v>
      </c>
      <c r="AR163" s="17">
        <v>22.26</v>
      </c>
      <c r="AS163" s="17">
        <v>17.850000000000001</v>
      </c>
      <c r="AV163" t="s">
        <v>485</v>
      </c>
      <c r="AW163" s="17">
        <f t="shared" si="2"/>
        <v>5.0722222222222229</v>
      </c>
      <c r="AX163" s="17">
        <f t="shared" si="2"/>
        <v>6.1833333333333336</v>
      </c>
      <c r="AY163" s="17">
        <f t="shared" si="2"/>
        <v>4.9583333333333339</v>
      </c>
      <c r="AZ163" s="17"/>
      <c r="BB163" s="14" t="str">
        <f t="shared" ref="BB163:BB168" si="3">IF(MIN(AW163:AY163)=MAX(AW163:AY163),"0",TEXT(MIN(AW163:AY163),"0")&amp;" - "&amp;TEXT(MAX(AW163:AY163),"0"))&amp;" TWh"</f>
        <v>5 - 6 TWh</v>
      </c>
    </row>
    <row r="164" spans="43:81">
      <c r="AQ164" s="17">
        <v>9.7799999999999994</v>
      </c>
      <c r="AR164" s="17">
        <v>12.76</v>
      </c>
      <c r="AS164" s="17">
        <v>15.1</v>
      </c>
      <c r="AV164" t="s">
        <v>802</v>
      </c>
      <c r="AW164" s="17">
        <f t="shared" si="2"/>
        <v>2.7166666666666663</v>
      </c>
      <c r="AX164" s="17">
        <f t="shared" si="2"/>
        <v>3.5444444444444443</v>
      </c>
      <c r="AY164" s="17">
        <f t="shared" si="2"/>
        <v>4.1944444444444446</v>
      </c>
      <c r="AZ164" s="17"/>
      <c r="BB164" s="14" t="str">
        <f t="shared" si="3"/>
        <v>3 - 4 TWh</v>
      </c>
    </row>
    <row r="165" spans="43:81">
      <c r="AQ165" s="17">
        <v>1.73</v>
      </c>
      <c r="AR165" s="17">
        <v>2.09</v>
      </c>
      <c r="AS165" s="17">
        <v>0.88600000000000001</v>
      </c>
      <c r="AV165" t="s">
        <v>769</v>
      </c>
      <c r="AW165" s="17">
        <f t="shared" si="2"/>
        <v>0.48055555555555551</v>
      </c>
      <c r="AX165" s="17">
        <f t="shared" si="2"/>
        <v>0.58055555555555549</v>
      </c>
      <c r="AY165" s="17">
        <f t="shared" si="2"/>
        <v>0.24611111111111111</v>
      </c>
      <c r="AZ165" s="17"/>
      <c r="BB165" s="14" t="str">
        <f t="shared" si="3"/>
        <v>0 - 1 TWh</v>
      </c>
    </row>
    <row r="166" spans="43:81">
      <c r="AQ166" s="17">
        <v>14.29</v>
      </c>
      <c r="AR166" s="17">
        <v>14.9</v>
      </c>
      <c r="AS166" s="17">
        <v>13.65</v>
      </c>
      <c r="AV166" t="s">
        <v>803</v>
      </c>
      <c r="AW166" s="17">
        <f t="shared" si="2"/>
        <v>3.9694444444444441</v>
      </c>
      <c r="AX166" s="17">
        <f t="shared" si="2"/>
        <v>4.1388888888888893</v>
      </c>
      <c r="AY166" s="17">
        <f t="shared" si="2"/>
        <v>3.7916666666666665</v>
      </c>
      <c r="AZ166" s="17"/>
      <c r="BB166" s="14" t="str">
        <f t="shared" si="3"/>
        <v>4 - 4 TWh</v>
      </c>
    </row>
    <row r="167" spans="43:81">
      <c r="AQ167" s="17">
        <v>10.56</v>
      </c>
      <c r="AR167" s="17">
        <v>11.91</v>
      </c>
      <c r="AS167" s="17">
        <v>10.34</v>
      </c>
      <c r="AV167" t="s">
        <v>490</v>
      </c>
      <c r="AW167" s="17">
        <f t="shared" si="2"/>
        <v>2.9333333333333336</v>
      </c>
      <c r="AX167" s="17">
        <f t="shared" si="2"/>
        <v>3.3083333333333331</v>
      </c>
      <c r="AY167" s="17">
        <f t="shared" si="2"/>
        <v>2.8722222222222222</v>
      </c>
      <c r="AZ167" s="17"/>
      <c r="BB167" s="14" t="str">
        <f t="shared" si="3"/>
        <v>3 - 3 TWh</v>
      </c>
    </row>
    <row r="168" spans="43:81">
      <c r="AQ168" s="17"/>
      <c r="AR168" s="17"/>
      <c r="AS168" s="17"/>
      <c r="AV168" t="s">
        <v>33</v>
      </c>
      <c r="AW168" s="17">
        <f t="shared" si="2"/>
        <v>0</v>
      </c>
      <c r="AX168" s="17">
        <f t="shared" si="2"/>
        <v>0</v>
      </c>
      <c r="AY168" s="17">
        <f t="shared" si="2"/>
        <v>0</v>
      </c>
      <c r="AZ168" s="17"/>
      <c r="BB168" s="14" t="str">
        <f t="shared" si="3"/>
        <v>0 TWh</v>
      </c>
    </row>
    <row r="169" spans="43:81">
      <c r="AR169" s="19"/>
      <c r="AS169" s="19"/>
      <c r="AW169" s="363">
        <v>2030</v>
      </c>
      <c r="AX169" s="363"/>
      <c r="AY169" s="363"/>
    </row>
    <row r="170" spans="43:81">
      <c r="AW170" s="13" t="s">
        <v>250</v>
      </c>
      <c r="AX170" s="13" t="s">
        <v>785</v>
      </c>
      <c r="AY170" s="13" t="s">
        <v>786</v>
      </c>
      <c r="AZ170" s="13"/>
    </row>
    <row r="171" spans="43:81">
      <c r="AQ171" s="19">
        <v>14.37</v>
      </c>
      <c r="AR171" s="19">
        <v>18.260000000000002</v>
      </c>
      <c r="AS171" s="19">
        <v>12.84</v>
      </c>
      <c r="AV171" t="s">
        <v>18</v>
      </c>
      <c r="AW171" s="17">
        <f>AQ171/3.6+AQ172/3.6</f>
        <v>12.563888888888886</v>
      </c>
      <c r="AX171" s="17">
        <f>AR171/3.6+AR172/3.6</f>
        <v>16.06388888888889</v>
      </c>
      <c r="AY171" s="17">
        <f>AS171/3.6+AS172/3.6</f>
        <v>11.427777777777777</v>
      </c>
      <c r="AZ171" s="19"/>
    </row>
    <row r="172" spans="43:81">
      <c r="AQ172" s="19">
        <v>30.86</v>
      </c>
      <c r="AR172" s="19">
        <v>39.57</v>
      </c>
      <c r="AS172" s="19">
        <v>28.3</v>
      </c>
      <c r="AV172" t="s">
        <v>71</v>
      </c>
      <c r="AW172" s="17">
        <f>AQ173/3.6</f>
        <v>0</v>
      </c>
      <c r="AX172" s="17">
        <f>AR173/3.6</f>
        <v>0</v>
      </c>
      <c r="AY172" s="17">
        <f>AS173/3.6</f>
        <v>0</v>
      </c>
      <c r="AZ172" s="19"/>
    </row>
    <row r="173" spans="43:81">
      <c r="AR173" s="19"/>
      <c r="AS173" s="19"/>
      <c r="AV173" t="s">
        <v>120</v>
      </c>
      <c r="AW173" s="17">
        <f>AQ174/3.6+AQ175/3.6</f>
        <v>10.927777777777777</v>
      </c>
      <c r="AX173" s="17">
        <f>AR174/3.6+AR175/3.6</f>
        <v>16.149999999999999</v>
      </c>
      <c r="AY173" s="17">
        <f>AS174/3.6+AS175/3.6</f>
        <v>8.8666666666666654</v>
      </c>
      <c r="AZ173" s="19"/>
      <c r="BP173" s="13"/>
    </row>
    <row r="174" spans="43:81">
      <c r="AQ174" s="19">
        <v>7.36</v>
      </c>
      <c r="AR174">
        <v>12.69</v>
      </c>
      <c r="AS174">
        <v>7.84</v>
      </c>
    </row>
    <row r="175" spans="43:81">
      <c r="AQ175" s="19">
        <v>31.98</v>
      </c>
      <c r="AR175" s="19">
        <v>45.45</v>
      </c>
      <c r="AS175">
        <v>24.08</v>
      </c>
      <c r="CC175" s="13" t="str">
        <f>BB168&amp;" wordt "&amp;BB187</f>
        <v>0 TWh wordt 0 TWh</v>
      </c>
    </row>
    <row r="176" spans="43:81">
      <c r="AV176" t="s">
        <v>804</v>
      </c>
      <c r="CC176" s="13" t="str">
        <f>BB167&amp;" wordt "&amp;BB186</f>
        <v>3 - 3 TWh wordt 0 TWh</v>
      </c>
    </row>
    <row r="177" spans="48:81">
      <c r="AW177" s="363">
        <v>2030</v>
      </c>
      <c r="AX177" s="363"/>
      <c r="AY177" s="363"/>
      <c r="AZ177" s="363"/>
      <c r="CC177" s="13" t="str">
        <f>BB166&amp;" wordt "&amp;BB185</f>
        <v>4 - 4 TWh wordt 0 TWh</v>
      </c>
    </row>
    <row r="178" spans="48:81">
      <c r="AW178" s="13" t="s">
        <v>13</v>
      </c>
      <c r="AX178" s="13" t="s">
        <v>14</v>
      </c>
      <c r="AY178" s="13" t="s">
        <v>15</v>
      </c>
      <c r="AZ178" s="13" t="s">
        <v>16</v>
      </c>
      <c r="CC178" s="13" t="str">
        <f>BB165&amp;" wordt "&amp;BB184</f>
        <v>0 - 1 TWh wordt 0 TWh</v>
      </c>
    </row>
    <row r="179" spans="48:81">
      <c r="AV179" s="18" t="s">
        <v>24</v>
      </c>
      <c r="AW179" s="17">
        <f>C127</f>
        <v>0</v>
      </c>
      <c r="AX179" s="17">
        <f>H127</f>
        <v>0</v>
      </c>
      <c r="AY179" s="17">
        <f>M127</f>
        <v>0</v>
      </c>
      <c r="AZ179" s="17">
        <f>R127</f>
        <v>0</v>
      </c>
      <c r="BB179" s="14" t="str">
        <f>IF(MIN(AW179:AZ179)=MAX(AW179:AZ179),"0",TEXT(MIN(AW179:AZ179),"0")&amp;" - "&amp;TEXT(MAX(AW179:AZ179),"0"))&amp;" TWh"</f>
        <v>0 TWh</v>
      </c>
      <c r="CC179" s="13" t="str">
        <f>BB164&amp;" wordt "&amp;BB183</f>
        <v>3 - 4 TWh wordt 0 TWh</v>
      </c>
    </row>
    <row r="180" spans="48:81">
      <c r="AV180" s="18" t="s">
        <v>765</v>
      </c>
      <c r="AW180" s="17">
        <f>C128</f>
        <v>0</v>
      </c>
      <c r="AX180" s="17">
        <f>H128</f>
        <v>0</v>
      </c>
      <c r="AY180" s="17">
        <f>M128</f>
        <v>0</v>
      </c>
      <c r="AZ180" s="17">
        <f>R128</f>
        <v>0</v>
      </c>
      <c r="BB180" s="14" t="str">
        <f>TEXT(MIN(AW181+AW182,AX181+AX182,AY181+AY182,AZ181+AZ182),"0")&amp;" - "&amp;TEXT(MAX(AW181+AW182,AX181+AX182,AY181+AY182,AZ181+AZ182),"0")&amp;" TWh"</f>
        <v>0 - 0 TWh</v>
      </c>
      <c r="CC180" s="13" t="str">
        <f>BB163&amp;" wordt "&amp;BB182</f>
        <v>5 - 6 TWh wordt 0 TWh</v>
      </c>
    </row>
    <row r="181" spans="48:81">
      <c r="AV181" s="18" t="s">
        <v>768</v>
      </c>
      <c r="AW181" s="17">
        <f>C131</f>
        <v>0</v>
      </c>
      <c r="AX181" s="17">
        <f>H131</f>
        <v>0</v>
      </c>
      <c r="AY181" s="17">
        <f>M131</f>
        <v>0</v>
      </c>
      <c r="AZ181" s="17">
        <f>R131</f>
        <v>0</v>
      </c>
      <c r="BB181" s="14"/>
      <c r="CC181" s="13"/>
    </row>
    <row r="182" spans="48:81">
      <c r="AV182" s="18" t="s">
        <v>766</v>
      </c>
      <c r="AW182" s="17">
        <f>C129</f>
        <v>0</v>
      </c>
      <c r="AX182" s="17">
        <f>H129</f>
        <v>0</v>
      </c>
      <c r="AY182" s="17">
        <f>M129</f>
        <v>0</v>
      </c>
      <c r="AZ182" s="17">
        <f>R129</f>
        <v>0</v>
      </c>
      <c r="BB182" s="14" t="str">
        <f>IF(MIN(A181:AW281)=MAX(AW183:AZ183),"0",TEXT(MIN(AW183:AZ183),"0")&amp;" - "&amp;TEXT(MAX(AW183:AZ183),"0"))&amp;" TWh"</f>
        <v>0 TWh</v>
      </c>
      <c r="CC182" s="13" t="str">
        <f>BB161&amp;" wordt "&amp;BB180</f>
        <v>1 - 4 TWh wordt 0 - 0 TWh</v>
      </c>
    </row>
    <row r="183" spans="48:81">
      <c r="AV183" s="18" t="s">
        <v>767</v>
      </c>
      <c r="AW183" s="17">
        <f>C130</f>
        <v>0</v>
      </c>
      <c r="AX183" s="17">
        <f>H130</f>
        <v>0</v>
      </c>
      <c r="AY183" s="17">
        <f>M130</f>
        <v>0</v>
      </c>
      <c r="AZ183" s="17">
        <f>R130</f>
        <v>0</v>
      </c>
      <c r="BB183" s="14" t="str">
        <f>IF(MIN(A182:AW282)=MAX(AW181:AZ181),"0",TEXT(MIN(AW181:AZ181),"0")&amp;" - "&amp;TEXT(MAX(AW181:AZ181),"0"))&amp;" TWh"</f>
        <v>0 TWh</v>
      </c>
      <c r="CC183" s="13" t="str">
        <f>BB160&amp;" wordt "&amp;BB179</f>
        <v>3 - 11 TWh wordt 0 TWh</v>
      </c>
    </row>
    <row r="184" spans="48:81">
      <c r="AV184" s="18" t="s">
        <v>769</v>
      </c>
      <c r="AW184" s="17">
        <f>C132</f>
        <v>0</v>
      </c>
      <c r="AX184" s="17">
        <f>H132</f>
        <v>0</v>
      </c>
      <c r="AY184" s="17">
        <f>M132</f>
        <v>0</v>
      </c>
      <c r="AZ184" s="17">
        <f>R132</f>
        <v>0</v>
      </c>
      <c r="BB184" s="14" t="str">
        <f>IF(MIN(A183:AW283)=MAX(AW184:AZ184),"0",TEXT(MIN(AW184:AZ184),"0")&amp;" - "&amp;TEXT(MAX(AW184:AZ184),"0"))&amp;" TWh"</f>
        <v>0 TWh</v>
      </c>
    </row>
    <row r="185" spans="48:81">
      <c r="AV185" s="18" t="s">
        <v>770</v>
      </c>
      <c r="AW185" s="17">
        <f>C133</f>
        <v>0</v>
      </c>
      <c r="AX185" s="17">
        <f>H133</f>
        <v>0</v>
      </c>
      <c r="AY185" s="17">
        <f>M133</f>
        <v>0</v>
      </c>
      <c r="AZ185" s="17">
        <f>R133</f>
        <v>0</v>
      </c>
      <c r="BB185" s="14" t="str">
        <f>IF(MIN(A184:AW284)=MAX(AW185:AZ185),"0",TEXT(MIN(AW185:AZ185),"0")&amp;" - "&amp;TEXT(MAX(AW185:AZ185),"0"))&amp;" TWh"</f>
        <v>0 TWh</v>
      </c>
      <c r="BP185" s="13"/>
    </row>
    <row r="186" spans="48:81">
      <c r="AV186" s="18" t="s">
        <v>34</v>
      </c>
      <c r="AW186" s="17">
        <f>C134</f>
        <v>0</v>
      </c>
      <c r="AX186" s="17">
        <f>H134</f>
        <v>0</v>
      </c>
      <c r="AY186" s="17">
        <f>M134</f>
        <v>0</v>
      </c>
      <c r="AZ186" s="17">
        <f>R134</f>
        <v>0</v>
      </c>
      <c r="BB186" s="14" t="str">
        <f>IF(MIN(A185:AW285)=MAX(AW186:AZ186),"0",TEXT(MIN(AW186:AZ186),"0")&amp;" - "&amp;TEXT(MAX(AW186:AZ186),"0"))&amp;" TWh"</f>
        <v>0 TWh</v>
      </c>
    </row>
    <row r="187" spans="48:81">
      <c r="AV187" s="18" t="s">
        <v>33</v>
      </c>
      <c r="AW187" s="17">
        <f>C135</f>
        <v>0</v>
      </c>
      <c r="AX187" s="17">
        <f>H135</f>
        <v>0</v>
      </c>
      <c r="AY187" s="17">
        <f>M135</f>
        <v>0</v>
      </c>
      <c r="AZ187" s="17">
        <f>R135</f>
        <v>0</v>
      </c>
      <c r="BB187" s="14" t="str">
        <f>IF(MIN(A186:AW286)=MAX(AW187:AZ187),"0",TEXT(MIN(AW187:AZ187),"0")&amp;" - "&amp;TEXT(MAX(AW187:AZ187),"0"))&amp;" TWh"</f>
        <v>0 TWh</v>
      </c>
    </row>
    <row r="188" spans="48:81">
      <c r="AW188" s="363">
        <v>2030</v>
      </c>
      <c r="AX188" s="363"/>
      <c r="AY188" s="363"/>
      <c r="AZ188" s="363"/>
      <c r="BB188" s="14" t="str">
        <f>TEXT(AW188,"0")&amp;" TWh"</f>
        <v>2030 TWh</v>
      </c>
    </row>
    <row r="189" spans="48:81">
      <c r="AW189" s="13" t="s">
        <v>13</v>
      </c>
      <c r="AX189" s="13" t="s">
        <v>14</v>
      </c>
      <c r="AY189" s="13" t="s">
        <v>15</v>
      </c>
      <c r="AZ189" s="13" t="s">
        <v>16</v>
      </c>
    </row>
    <row r="190" spans="48:81">
      <c r="AV190" t="s">
        <v>18</v>
      </c>
      <c r="AW190" s="17">
        <f>C146+C147+C148</f>
        <v>0</v>
      </c>
      <c r="AX190" s="17">
        <f>H146+H147+H148</f>
        <v>0</v>
      </c>
      <c r="AY190" s="17">
        <f>M146+M147+M148</f>
        <v>0</v>
      </c>
      <c r="AZ190" s="17">
        <f>R146+R147+R148</f>
        <v>0</v>
      </c>
    </row>
    <row r="191" spans="48:81">
      <c r="AV191" t="s">
        <v>71</v>
      </c>
      <c r="AW191" s="17">
        <f>C149</f>
        <v>0</v>
      </c>
      <c r="AX191" s="17">
        <f>H149</f>
        <v>0</v>
      </c>
      <c r="AY191" s="17">
        <f>M149</f>
        <v>0</v>
      </c>
      <c r="AZ191" s="17">
        <f>R149</f>
        <v>0</v>
      </c>
    </row>
    <row r="192" spans="48:81">
      <c r="AV192" t="s">
        <v>120</v>
      </c>
      <c r="AW192" s="17">
        <f>C150</f>
        <v>0</v>
      </c>
      <c r="AX192" s="17">
        <f>H150</f>
        <v>0</v>
      </c>
      <c r="AY192" s="17">
        <f>M150</f>
        <v>0</v>
      </c>
      <c r="AZ192" s="17">
        <f>R150</f>
        <v>0</v>
      </c>
    </row>
    <row r="194" spans="48:68">
      <c r="AW194" s="17"/>
      <c r="AX194" s="17"/>
      <c r="AY194" s="17"/>
      <c r="AZ194" s="17"/>
    </row>
    <row r="195" spans="48:68">
      <c r="AW195" s="17"/>
      <c r="AX195" s="17"/>
      <c r="AY195" s="17"/>
      <c r="AZ195" s="17"/>
    </row>
    <row r="196" spans="48:68">
      <c r="AW196" s="17"/>
      <c r="AX196" s="17"/>
      <c r="AY196" s="17"/>
      <c r="AZ196" s="17"/>
    </row>
    <row r="197" spans="48:68">
      <c r="AW197" s="17"/>
      <c r="AX197" s="17"/>
      <c r="AY197" s="17"/>
      <c r="AZ197" s="17"/>
    </row>
    <row r="198" spans="48:68">
      <c r="AW198" s="17"/>
      <c r="AX198" s="17"/>
      <c r="AY198" s="17"/>
      <c r="AZ198" s="17"/>
    </row>
    <row r="199" spans="48:68">
      <c r="AW199" s="17"/>
      <c r="AX199" s="17"/>
      <c r="AY199" s="17"/>
      <c r="AZ199" s="17"/>
    </row>
    <row r="200" spans="48:68">
      <c r="AW200" s="17"/>
      <c r="AX200" s="17"/>
      <c r="AY200" s="17"/>
      <c r="AZ200" s="17"/>
    </row>
    <row r="201" spans="48:68">
      <c r="AW201" s="17"/>
      <c r="AX201" s="17"/>
      <c r="AY201" s="17"/>
      <c r="AZ201" s="17"/>
    </row>
    <row r="202" spans="48:68">
      <c r="AW202" s="17"/>
      <c r="AX202" s="17"/>
      <c r="AY202" s="17"/>
      <c r="AZ202" s="17"/>
    </row>
    <row r="203" spans="48:68">
      <c r="AW203" s="17"/>
      <c r="AX203" s="17"/>
      <c r="AY203" s="17"/>
      <c r="AZ203" s="17"/>
    </row>
    <row r="207" spans="48:68">
      <c r="BP207" s="13"/>
    </row>
    <row r="208" spans="48:68">
      <c r="AV208" t="s">
        <v>807</v>
      </c>
    </row>
    <row r="209" spans="43:68">
      <c r="AW209" s="363">
        <v>2030</v>
      </c>
      <c r="AX209" s="363"/>
      <c r="AY209" s="363"/>
      <c r="AZ209" s="363"/>
    </row>
    <row r="210" spans="43:68">
      <c r="AQ210" s="13" t="s">
        <v>250</v>
      </c>
      <c r="AR210" s="13"/>
      <c r="AS210" s="13"/>
      <c r="AW210" s="13" t="s">
        <v>807</v>
      </c>
      <c r="AX210" s="13"/>
      <c r="AY210" s="13"/>
      <c r="AZ210" s="13"/>
    </row>
    <row r="211" spans="43:68">
      <c r="AQ211" s="17">
        <v>0.32200000000000001</v>
      </c>
      <c r="AR211" s="17"/>
      <c r="AS211" s="17"/>
      <c r="AV211" t="s">
        <v>797</v>
      </c>
      <c r="AW211" s="17">
        <f>AQ211/3.6</f>
        <v>8.9444444444444451E-2</v>
      </c>
      <c r="AX211" s="17"/>
      <c r="AY211" s="17"/>
      <c r="AZ211" s="17"/>
      <c r="BB211" s="14" t="str">
        <f>TEXT(AW211,"0")&amp;" TWh"</f>
        <v>0 TWh</v>
      </c>
    </row>
    <row r="212" spans="43:68">
      <c r="AQ212" s="17"/>
      <c r="AR212" s="17"/>
      <c r="AS212" s="17"/>
      <c r="AV212" t="s">
        <v>798</v>
      </c>
      <c r="AW212" s="17">
        <f t="shared" ref="AW212:AW220" si="4">AQ212/3.6</f>
        <v>0</v>
      </c>
      <c r="AX212" s="17"/>
      <c r="AY212" s="17"/>
      <c r="AZ212" s="17"/>
      <c r="BB212" s="14" t="str">
        <f>TEXT(AW212+AW213,"0")&amp;" TWh"</f>
        <v>1 TWh</v>
      </c>
    </row>
    <row r="213" spans="43:68">
      <c r="AQ213" s="17">
        <v>2.38</v>
      </c>
      <c r="AR213" s="17"/>
      <c r="AS213" s="17"/>
      <c r="AV213" s="18" t="s">
        <v>768</v>
      </c>
      <c r="AW213" s="17">
        <f t="shared" si="4"/>
        <v>0.66111111111111109</v>
      </c>
      <c r="AX213" s="17"/>
      <c r="AY213" s="17"/>
      <c r="AZ213" s="17"/>
      <c r="BB213" s="14"/>
    </row>
    <row r="214" spans="43:68">
      <c r="AQ214" s="17">
        <v>6.13</v>
      </c>
      <c r="AR214" s="17"/>
      <c r="AS214" s="17"/>
      <c r="AV214" t="s">
        <v>485</v>
      </c>
      <c r="AW214" s="17">
        <f t="shared" si="4"/>
        <v>1.7027777777777777</v>
      </c>
      <c r="AX214" s="17"/>
      <c r="AY214" s="17"/>
      <c r="AZ214" s="17"/>
      <c r="BB214" s="14" t="str">
        <f t="shared" ref="BB214:BB220" si="5">TEXT(AW214,"0")&amp;" TWh"</f>
        <v>2 TWh</v>
      </c>
    </row>
    <row r="215" spans="43:68">
      <c r="AQ215" s="17">
        <v>4.92</v>
      </c>
      <c r="AR215" s="17"/>
      <c r="AS215" s="17"/>
      <c r="AV215" t="s">
        <v>802</v>
      </c>
      <c r="AW215" s="17">
        <f t="shared" si="4"/>
        <v>1.3666666666666667</v>
      </c>
      <c r="AX215" s="17"/>
      <c r="AY215" s="17"/>
      <c r="AZ215" s="17"/>
      <c r="BB215" s="14" t="str">
        <f t="shared" si="5"/>
        <v>1 TWh</v>
      </c>
    </row>
    <row r="216" spans="43:68">
      <c r="AQ216" s="17">
        <v>8.73</v>
      </c>
      <c r="AR216" s="17"/>
      <c r="AS216" s="17"/>
      <c r="AV216" t="s">
        <v>769</v>
      </c>
      <c r="AW216" s="17">
        <f t="shared" si="4"/>
        <v>2.4250000000000003</v>
      </c>
      <c r="AX216" s="17"/>
      <c r="AY216" s="17"/>
      <c r="AZ216" s="17"/>
      <c r="BB216" s="14" t="str">
        <f t="shared" si="5"/>
        <v>2 TWh</v>
      </c>
    </row>
    <row r="217" spans="43:68">
      <c r="AQ217" s="17">
        <v>11.97</v>
      </c>
      <c r="AR217" s="17"/>
      <c r="AS217" s="17"/>
      <c r="AV217" t="s">
        <v>803</v>
      </c>
      <c r="AW217" s="17">
        <f t="shared" si="4"/>
        <v>3.3250000000000002</v>
      </c>
      <c r="AX217" s="17"/>
      <c r="AY217" s="17"/>
      <c r="AZ217" s="17"/>
      <c r="BB217" s="14" t="str">
        <f t="shared" si="5"/>
        <v>3 TWh</v>
      </c>
    </row>
    <row r="218" spans="43:68">
      <c r="AQ218" s="17">
        <v>48.35</v>
      </c>
      <c r="AR218" s="17"/>
      <c r="AS218" s="17"/>
      <c r="AV218" t="s">
        <v>490</v>
      </c>
      <c r="AW218" s="17">
        <f t="shared" si="4"/>
        <v>13.430555555555555</v>
      </c>
      <c r="AX218" s="17"/>
      <c r="AY218" s="17"/>
      <c r="AZ218" s="17"/>
      <c r="BB218" s="14" t="str">
        <f t="shared" si="5"/>
        <v>13 TWh</v>
      </c>
    </row>
    <row r="219" spans="43:68">
      <c r="AQ219" s="17"/>
      <c r="AR219" s="17"/>
      <c r="AS219" s="17"/>
      <c r="AV219" t="s">
        <v>33</v>
      </c>
      <c r="AW219" s="17">
        <f t="shared" si="4"/>
        <v>0</v>
      </c>
      <c r="AX219" s="17"/>
      <c r="AY219" s="17"/>
      <c r="AZ219" s="17"/>
      <c r="BB219" s="14" t="str">
        <f t="shared" si="5"/>
        <v>0 TWh</v>
      </c>
    </row>
    <row r="220" spans="43:68">
      <c r="AQ220" s="17">
        <v>43</v>
      </c>
      <c r="AR220" s="19"/>
      <c r="AS220" s="19"/>
      <c r="AV220" t="s">
        <v>808</v>
      </c>
      <c r="AW220" s="17">
        <f t="shared" si="4"/>
        <v>11.944444444444445</v>
      </c>
      <c r="AX220" s="19"/>
      <c r="AY220" s="19"/>
      <c r="AZ220" s="19"/>
      <c r="BB220" s="14" t="str">
        <f t="shared" si="5"/>
        <v>12 TWh</v>
      </c>
    </row>
    <row r="221" spans="43:68">
      <c r="AQ221" s="19">
        <v>10.39</v>
      </c>
      <c r="AR221" s="19"/>
      <c r="AS221" s="19"/>
      <c r="AW221" s="13" t="s">
        <v>807</v>
      </c>
      <c r="AX221" s="17"/>
      <c r="AY221" s="17"/>
      <c r="AZ221" s="19"/>
    </row>
    <row r="222" spans="43:68">
      <c r="AQ222" s="17">
        <v>20.89</v>
      </c>
      <c r="AR222" s="19"/>
      <c r="AS222" s="19"/>
      <c r="AV222" t="s">
        <v>18</v>
      </c>
      <c r="AW222" s="17">
        <f>AQ221/3.6+AQ222/3.6</f>
        <v>8.68888888888889</v>
      </c>
      <c r="AX222" s="17"/>
      <c r="AY222" s="17"/>
      <c r="AZ222" s="19"/>
    </row>
    <row r="223" spans="43:68">
      <c r="AQ223" s="19">
        <v>7.09</v>
      </c>
      <c r="AR223" s="19"/>
      <c r="AS223" s="19"/>
      <c r="AV223" t="s">
        <v>71</v>
      </c>
      <c r="AW223" s="17">
        <f>AQ223/3.6</f>
        <v>1.9694444444444443</v>
      </c>
      <c r="AX223" s="17"/>
      <c r="AY223" s="17"/>
      <c r="AZ223" s="19"/>
    </row>
    <row r="224" spans="43:68">
      <c r="AQ224" s="19">
        <v>23.39</v>
      </c>
      <c r="AV224" t="s">
        <v>120</v>
      </c>
      <c r="AW224" s="17">
        <f>AQ224/3.6+AQ225/3.6</f>
        <v>14.705555555555556</v>
      </c>
      <c r="BP224" s="13"/>
    </row>
    <row r="225" spans="43:81">
      <c r="AQ225" s="19">
        <v>29.55</v>
      </c>
      <c r="AR225" s="19"/>
      <c r="AV225" t="s">
        <v>132</v>
      </c>
      <c r="AW225" s="17">
        <f>AQ226/3.6</f>
        <v>9.5805555555555557</v>
      </c>
    </row>
    <row r="226" spans="43:81">
      <c r="AQ226" s="19">
        <v>34.49</v>
      </c>
      <c r="CC226" s="13" t="str">
        <f>BB220&amp;" versus "&amp;BB188</f>
        <v>12 TWh versus 2030 TWh</v>
      </c>
    </row>
    <row r="227" spans="43:81">
      <c r="AQ227" s="19"/>
      <c r="CC227" s="13" t="str">
        <f>BB219&amp;" versus "&amp;BB187</f>
        <v>0 TWh versus 0 TWh</v>
      </c>
    </row>
    <row r="228" spans="43:81">
      <c r="CC228" s="13" t="str">
        <f>BB218&amp;" versus "&amp;BB186</f>
        <v>13 TWh versus 0 TWh</v>
      </c>
    </row>
    <row r="229" spans="43:81">
      <c r="CC229" s="13" t="str">
        <f>BB217&amp;" versus "&amp;BB185</f>
        <v>3 TWh versus 0 TWh</v>
      </c>
    </row>
    <row r="230" spans="43:81">
      <c r="CC230" s="13" t="str">
        <f>BB216&amp;" versus "&amp;BB184</f>
        <v>2 TWh versus 0 TWh</v>
      </c>
    </row>
    <row r="231" spans="43:81">
      <c r="CC231" s="13" t="str">
        <f>BB215&amp;" versus "&amp;BB183</f>
        <v>1 TWh versus 0 TWh</v>
      </c>
    </row>
    <row r="232" spans="43:81">
      <c r="CC232" s="13" t="str">
        <f>BB214&amp;" versus "&amp;BB182</f>
        <v>2 TWh versus 0 TWh</v>
      </c>
    </row>
    <row r="233" spans="43:81">
      <c r="CC233" s="13" t="str">
        <f>BB212&amp;" versus "&amp;BB180</f>
        <v>1 TWh versus 0 - 0 TWh</v>
      </c>
    </row>
    <row r="234" spans="43:81">
      <c r="CC234" s="13" t="str">
        <f>BB211&amp;" versus "&amp;BB179</f>
        <v>0 TWh versus 0 TWh</v>
      </c>
    </row>
    <row r="236" spans="43:81">
      <c r="BP236" s="13"/>
    </row>
  </sheetData>
  <mergeCells count="14">
    <mergeCell ref="X138:AA138"/>
    <mergeCell ref="AW100:AZ100"/>
    <mergeCell ref="AW112:AZ112"/>
    <mergeCell ref="AW158:AY158"/>
    <mergeCell ref="B125:F125"/>
    <mergeCell ref="G125:K125"/>
    <mergeCell ref="L125:P125"/>
    <mergeCell ref="Q125:U125"/>
    <mergeCell ref="AW119:AZ119"/>
    <mergeCell ref="AW169:AY169"/>
    <mergeCell ref="AW177:AZ177"/>
    <mergeCell ref="AW188:AZ188"/>
    <mergeCell ref="AW209:AZ209"/>
    <mergeCell ref="AW130:AZ130"/>
  </mergeCells>
  <pageMargins left="0.7" right="0.7" top="0.75" bottom="0.75" header="0.3" footer="0.3"/>
  <headerFooter>
    <oddFooter>&amp;C_x000D_&amp;1#&amp;"Calibri"&amp;10&amp;K000000 Intern/Internal</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D3690-8C02-814A-A1BF-A0DA1ECF29C5}">
  <dimension ref="B2:B10"/>
  <sheetViews>
    <sheetView showGridLines="0" workbookViewId="0">
      <selection activeCell="C10" sqref="C10"/>
    </sheetView>
  </sheetViews>
  <sheetFormatPr baseColWidth="10" defaultColWidth="8.83203125" defaultRowHeight="16"/>
  <cols>
    <col min="2" max="2" width="139.6640625" customWidth="1"/>
  </cols>
  <sheetData>
    <row r="2" spans="2:2" ht="17">
      <c r="B2" s="12" t="s">
        <v>2</v>
      </c>
    </row>
    <row r="3" spans="2:2">
      <c r="B3" s="21"/>
    </row>
    <row r="4" spans="2:2" ht="34">
      <c r="B4" s="12" t="s">
        <v>3</v>
      </c>
    </row>
    <row r="5" spans="2:2" ht="68">
      <c r="B5" s="12" t="s">
        <v>4</v>
      </c>
    </row>
    <row r="6" spans="2:2" ht="51">
      <c r="B6" s="12" t="s">
        <v>5</v>
      </c>
    </row>
    <row r="7" spans="2:2" ht="51">
      <c r="B7" s="12" t="s">
        <v>6</v>
      </c>
    </row>
    <row r="8" spans="2:2" ht="34">
      <c r="B8" s="12" t="s">
        <v>7</v>
      </c>
    </row>
    <row r="9" spans="2:2" ht="85">
      <c r="B9" s="12" t="s">
        <v>8</v>
      </c>
    </row>
    <row r="10" spans="2:2" ht="51">
      <c r="B10" s="12" t="s">
        <v>9</v>
      </c>
    </row>
  </sheetData>
  <pageMargins left="0.7" right="0.7" top="0.75" bottom="0.75" header="0.3" footer="0.3"/>
  <headerFooter>
    <oddFooter>&amp;C_x000D_&amp;1#&amp;"Calibri"&amp;10&amp;K000000 Intern/Internal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9F1F4-3DC8-6448-A279-59722DFCBE02}">
  <dimension ref="A1:Y673"/>
  <sheetViews>
    <sheetView showGridLines="0" zoomScale="60" zoomScaleNormal="60" workbookViewId="0">
      <selection activeCell="W530" sqref="W530"/>
    </sheetView>
  </sheetViews>
  <sheetFormatPr baseColWidth="10" defaultColWidth="11" defaultRowHeight="16"/>
  <cols>
    <col min="1" max="1" width="35.33203125" style="220" customWidth="1"/>
    <col min="2" max="2" width="15.6640625" style="221" bestFit="1" customWidth="1"/>
    <col min="3" max="3" width="13" style="221" bestFit="1" customWidth="1"/>
    <col min="4" max="5" width="15.6640625" style="221" bestFit="1" customWidth="1"/>
    <col min="6" max="6" width="17.5" style="221" bestFit="1" customWidth="1"/>
    <col min="7" max="7" width="15.6640625" style="221" bestFit="1" customWidth="1"/>
    <col min="8" max="8" width="17.5" style="221" bestFit="1" customWidth="1"/>
    <col min="9" max="12" width="18.33203125" style="221" bestFit="1" customWidth="1"/>
    <col min="13" max="15" width="17.5" style="221" bestFit="1" customWidth="1"/>
    <col min="16" max="18" width="15" style="221" bestFit="1" customWidth="1"/>
    <col min="19" max="20" width="16.83203125" style="221" bestFit="1" customWidth="1"/>
    <col min="21" max="21" width="13" style="221" bestFit="1" customWidth="1"/>
    <col min="22" max="16384" width="11" style="220"/>
  </cols>
  <sheetData>
    <row r="1" spans="1:21">
      <c r="A1" s="220" t="s">
        <v>10</v>
      </c>
    </row>
    <row r="2" spans="1:21">
      <c r="A2" s="222" t="s">
        <v>11</v>
      </c>
      <c r="B2" s="223"/>
      <c r="C2" s="223"/>
      <c r="D2" s="223"/>
      <c r="E2" s="223"/>
      <c r="F2" s="223"/>
      <c r="G2" s="223"/>
      <c r="H2" s="223"/>
      <c r="I2" s="223"/>
      <c r="J2" s="223"/>
      <c r="K2" s="223"/>
      <c r="L2" s="223"/>
      <c r="M2" s="223"/>
      <c r="N2" s="223"/>
      <c r="O2" s="223"/>
      <c r="P2" s="223"/>
      <c r="Q2" s="223"/>
      <c r="R2" s="223"/>
      <c r="S2" s="223"/>
      <c r="T2" s="223"/>
      <c r="U2" s="223"/>
    </row>
    <row r="3" spans="1:21">
      <c r="A3" s="278" t="s">
        <v>108</v>
      </c>
      <c r="B3" s="224" t="s">
        <v>12</v>
      </c>
      <c r="C3" s="224" t="s">
        <v>12</v>
      </c>
      <c r="D3" s="224" t="s">
        <v>13</v>
      </c>
      <c r="E3" s="224" t="s">
        <v>13</v>
      </c>
      <c r="F3" s="224" t="s">
        <v>14</v>
      </c>
      <c r="G3" s="224" t="s">
        <v>15</v>
      </c>
      <c r="H3" s="224" t="s">
        <v>16</v>
      </c>
      <c r="I3" s="224" t="s">
        <v>13</v>
      </c>
      <c r="J3" s="224" t="s">
        <v>14</v>
      </c>
      <c r="K3" s="224" t="s">
        <v>15</v>
      </c>
      <c r="L3" s="224" t="s">
        <v>16</v>
      </c>
      <c r="M3" s="224" t="s">
        <v>13</v>
      </c>
      <c r="N3" s="224" t="s">
        <v>14</v>
      </c>
      <c r="O3" s="224" t="s">
        <v>15</v>
      </c>
      <c r="P3" s="224" t="s">
        <v>16</v>
      </c>
      <c r="Q3" s="224" t="s">
        <v>13</v>
      </c>
      <c r="R3" s="224" t="s">
        <v>14</v>
      </c>
      <c r="S3" s="224" t="s">
        <v>15</v>
      </c>
      <c r="T3" s="224" t="s">
        <v>16</v>
      </c>
    </row>
    <row r="4" spans="1:21">
      <c r="A4" s="279" t="s">
        <v>285</v>
      </c>
      <c r="B4" s="225">
        <v>2019</v>
      </c>
      <c r="C4" s="225">
        <v>2023</v>
      </c>
      <c r="D4" s="225">
        <v>2025</v>
      </c>
      <c r="E4" s="225">
        <v>2030</v>
      </c>
      <c r="F4" s="225">
        <v>2030</v>
      </c>
      <c r="G4" s="225">
        <v>2030</v>
      </c>
      <c r="H4" s="225">
        <v>2030</v>
      </c>
      <c r="I4" s="225">
        <v>2035</v>
      </c>
      <c r="J4" s="225">
        <v>2035</v>
      </c>
      <c r="K4" s="225">
        <v>2035</v>
      </c>
      <c r="L4" s="225">
        <v>2035</v>
      </c>
      <c r="M4" s="225">
        <v>2040</v>
      </c>
      <c r="N4" s="225">
        <v>2040</v>
      </c>
      <c r="O4" s="225">
        <v>2040</v>
      </c>
      <c r="P4" s="225">
        <v>2040</v>
      </c>
      <c r="Q4" s="225">
        <v>2050</v>
      </c>
      <c r="R4" s="225">
        <v>2050</v>
      </c>
      <c r="S4" s="225">
        <v>2050</v>
      </c>
      <c r="T4" s="225">
        <v>2050</v>
      </c>
      <c r="U4" s="226" t="s">
        <v>17</v>
      </c>
    </row>
    <row r="5" spans="1:21">
      <c r="A5" s="227" t="s">
        <v>18</v>
      </c>
      <c r="B5" s="280">
        <v>29.9</v>
      </c>
      <c r="C5" s="280" t="s">
        <v>19</v>
      </c>
      <c r="D5" s="281">
        <v>22.5472830795647</v>
      </c>
      <c r="E5" s="281">
        <v>19.289076994985354</v>
      </c>
      <c r="F5" s="281">
        <v>18.015177855616141</v>
      </c>
      <c r="G5" s="281">
        <v>18.729494967542252</v>
      </c>
      <c r="H5" s="281">
        <v>19.888848207145699</v>
      </c>
      <c r="I5" s="281">
        <v>12.842739660569917</v>
      </c>
      <c r="J5" s="281">
        <v>12.21439016033365</v>
      </c>
      <c r="K5" s="281">
        <v>12.37961547891854</v>
      </c>
      <c r="L5" s="281">
        <v>12.692701719089223</v>
      </c>
      <c r="M5" s="281">
        <v>5.5910619410787525</v>
      </c>
      <c r="N5" s="281">
        <v>4.0251653287953362</v>
      </c>
      <c r="O5" s="281">
        <v>6.041561641964921</v>
      </c>
      <c r="P5" s="281">
        <v>5.6872540433166456</v>
      </c>
      <c r="Q5" s="281">
        <v>-7.1850122667136307E-2</v>
      </c>
      <c r="R5" s="281">
        <v>9.42485319791459E-2</v>
      </c>
      <c r="S5" s="281">
        <v>1.5490319214727688</v>
      </c>
      <c r="T5" s="281">
        <v>0.22551223809138321</v>
      </c>
      <c r="U5" s="221" t="s">
        <v>20</v>
      </c>
    </row>
    <row r="6" spans="1:21">
      <c r="A6" s="227" t="s">
        <v>21</v>
      </c>
      <c r="B6" s="280">
        <v>86.4</v>
      </c>
      <c r="C6" s="280" t="s">
        <v>19</v>
      </c>
      <c r="D6" s="281">
        <v>36.643162845711046</v>
      </c>
      <c r="E6" s="281">
        <v>30.289049816665607</v>
      </c>
      <c r="F6" s="281">
        <v>29.193873570080477</v>
      </c>
      <c r="G6" s="281">
        <v>31.175254609380392</v>
      </c>
      <c r="H6" s="281">
        <v>34.207959416883462</v>
      </c>
      <c r="I6" s="281">
        <v>25.508062482933671</v>
      </c>
      <c r="J6" s="281">
        <v>19.942533740402109</v>
      </c>
      <c r="K6" s="281">
        <v>25.283450419888258</v>
      </c>
      <c r="L6" s="281">
        <v>25.47049744429901</v>
      </c>
      <c r="M6" s="281">
        <v>11.457411153785973</v>
      </c>
      <c r="N6" s="281">
        <v>7.8720184361433496</v>
      </c>
      <c r="O6" s="281">
        <v>6.9840299096794709</v>
      </c>
      <c r="P6" s="281">
        <v>10.067203626061904</v>
      </c>
      <c r="Q6" s="281">
        <v>2.2496275931692997</v>
      </c>
      <c r="R6" s="281">
        <v>-3.2759949002735493</v>
      </c>
      <c r="S6" s="281">
        <v>-11.991987716518633</v>
      </c>
      <c r="T6" s="281">
        <v>-1.5766953283642797</v>
      </c>
      <c r="U6" s="221" t="s">
        <v>20</v>
      </c>
    </row>
    <row r="7" spans="1:21">
      <c r="A7" s="227" t="s">
        <v>22</v>
      </c>
      <c r="B7" s="280">
        <v>32.200000000000003</v>
      </c>
      <c r="C7" s="280" t="s">
        <v>19</v>
      </c>
      <c r="D7" s="281">
        <v>31.946282264161677</v>
      </c>
      <c r="E7" s="281">
        <v>20.793145074279632</v>
      </c>
      <c r="F7" s="281">
        <v>18.722246926301821</v>
      </c>
      <c r="G7" s="281">
        <v>21.987893131892314</v>
      </c>
      <c r="H7" s="281">
        <v>20.145578033549409</v>
      </c>
      <c r="I7" s="281">
        <v>13.550154480730477</v>
      </c>
      <c r="J7" s="281">
        <v>8.8703507254447889</v>
      </c>
      <c r="K7" s="281">
        <v>17.204536699779005</v>
      </c>
      <c r="L7" s="281">
        <v>13.154320780383983</v>
      </c>
      <c r="M7" s="281">
        <v>6.3916007750311152</v>
      </c>
      <c r="N7" s="281">
        <v>2.1207798597839291</v>
      </c>
      <c r="O7" s="281">
        <v>10.565255722080455</v>
      </c>
      <c r="P7" s="281">
        <v>6.3396660570029217</v>
      </c>
      <c r="Q7" s="281">
        <v>0.61282008612210381</v>
      </c>
      <c r="R7" s="281">
        <v>2.4027628237597298E-3</v>
      </c>
      <c r="S7" s="281">
        <v>1.0993541436371741</v>
      </c>
      <c r="T7" s="281">
        <v>0.21234087847217659</v>
      </c>
      <c r="U7" s="221" t="s">
        <v>20</v>
      </c>
    </row>
    <row r="8" spans="1:21">
      <c r="A8" s="227" t="s">
        <v>23</v>
      </c>
      <c r="B8" s="280">
        <v>39.200000000000003</v>
      </c>
      <c r="C8" s="280" t="s">
        <v>19</v>
      </c>
      <c r="D8" s="281">
        <v>22.741485152164834</v>
      </c>
      <c r="E8" s="281">
        <v>21.126487878794638</v>
      </c>
      <c r="F8" s="281">
        <v>19.164042650992251</v>
      </c>
      <c r="G8" s="281">
        <v>20.059766747555681</v>
      </c>
      <c r="H8" s="281">
        <v>19.86064916368408</v>
      </c>
      <c r="I8" s="281">
        <v>15.527937413167606</v>
      </c>
      <c r="J8" s="281">
        <v>14.452054673016715</v>
      </c>
      <c r="K8" s="281">
        <v>16.59693436662646</v>
      </c>
      <c r="L8" s="281">
        <v>16.404388574866918</v>
      </c>
      <c r="M8" s="281">
        <v>10.819411304435473</v>
      </c>
      <c r="N8" s="281">
        <v>10.835335596858229</v>
      </c>
      <c r="O8" s="281">
        <v>14.004894984674578</v>
      </c>
      <c r="P8" s="281">
        <v>9.0505141120550956</v>
      </c>
      <c r="Q8" s="281">
        <v>8.1641976872523774</v>
      </c>
      <c r="R8" s="281">
        <v>8.9220910768901049</v>
      </c>
      <c r="S8" s="281">
        <v>11.190779190041745</v>
      </c>
      <c r="T8" s="281">
        <v>5.1173905870515526</v>
      </c>
      <c r="U8" s="221" t="s">
        <v>20</v>
      </c>
    </row>
    <row r="9" spans="1:21">
      <c r="A9" s="227" t="s">
        <v>24</v>
      </c>
      <c r="B9" s="280">
        <v>39.6</v>
      </c>
      <c r="C9" s="280" t="s">
        <v>19</v>
      </c>
      <c r="D9" s="281">
        <v>22.735627120198426</v>
      </c>
      <c r="E9" s="281">
        <v>10.11250554003378</v>
      </c>
      <c r="F9" s="281">
        <v>16.203201469400469</v>
      </c>
      <c r="G9" s="281">
        <v>9.8919720641456284</v>
      </c>
      <c r="H9" s="281">
        <v>13.126608003404666</v>
      </c>
      <c r="I9" s="281">
        <v>-6.7779180991215373</v>
      </c>
      <c r="J9" s="281">
        <v>12.741746074584427</v>
      </c>
      <c r="K9" s="281">
        <v>-5.6377017222538583</v>
      </c>
      <c r="L9" s="281">
        <v>4.5461435409832545</v>
      </c>
      <c r="M9" s="281">
        <v>-12.748760843854917</v>
      </c>
      <c r="N9" s="281">
        <v>2.1801907676566064</v>
      </c>
      <c r="O9" s="281">
        <v>-7.930494300425547</v>
      </c>
      <c r="P9" s="281">
        <v>2.0871031342269379</v>
      </c>
      <c r="Q9" s="281">
        <v>-9.9662193138397726</v>
      </c>
      <c r="R9" s="281">
        <v>-4.4000000000000004</v>
      </c>
      <c r="S9" s="281">
        <v>-10.66855229050007</v>
      </c>
      <c r="T9" s="281">
        <v>-0.87250579738128986</v>
      </c>
      <c r="U9" s="221" t="s">
        <v>20</v>
      </c>
    </row>
    <row r="10" spans="1:21">
      <c r="A10" s="227" t="s">
        <v>25</v>
      </c>
      <c r="B10" s="281">
        <v>0</v>
      </c>
      <c r="C10" s="281" t="s">
        <v>19</v>
      </c>
      <c r="D10" s="281">
        <v>0</v>
      </c>
      <c r="E10" s="281">
        <v>3.6749011503176781</v>
      </c>
      <c r="F10" s="281">
        <v>3.501663427040739</v>
      </c>
      <c r="G10" s="281">
        <v>3.8956494121226091</v>
      </c>
      <c r="H10" s="281">
        <v>2.9918789469031051</v>
      </c>
      <c r="I10" s="281">
        <v>1.546206305693218</v>
      </c>
      <c r="J10" s="281">
        <v>5.1383439487460576</v>
      </c>
      <c r="K10" s="281">
        <v>0.43112828999999997</v>
      </c>
      <c r="L10" s="281">
        <v>2.0657578819890552</v>
      </c>
      <c r="M10" s="281">
        <v>0.43112828999999997</v>
      </c>
      <c r="N10" s="281">
        <v>4.890328317333295</v>
      </c>
      <c r="O10" s="281">
        <v>0.43112828999999997</v>
      </c>
      <c r="P10" s="281">
        <v>0.43112828999999997</v>
      </c>
      <c r="Q10" s="281">
        <v>0</v>
      </c>
      <c r="R10" s="281">
        <v>4.8291423171328667</v>
      </c>
      <c r="S10" s="281">
        <v>0</v>
      </c>
      <c r="T10" s="281">
        <v>0</v>
      </c>
      <c r="U10" s="221" t="s">
        <v>20</v>
      </c>
    </row>
    <row r="11" spans="1:21">
      <c r="A11" s="227" t="s">
        <v>26</v>
      </c>
      <c r="B11" s="280" t="s">
        <v>19</v>
      </c>
      <c r="C11" s="280" t="s">
        <v>19</v>
      </c>
      <c r="D11" s="280" t="s">
        <v>19</v>
      </c>
      <c r="E11" s="281">
        <v>102.285</v>
      </c>
      <c r="F11" s="281">
        <v>102.285</v>
      </c>
      <c r="G11" s="281">
        <v>102.285</v>
      </c>
      <c r="H11" s="281">
        <v>102.285</v>
      </c>
      <c r="I11" s="281" t="s">
        <v>19</v>
      </c>
      <c r="J11" s="281" t="s">
        <v>19</v>
      </c>
      <c r="K11" s="281" t="s">
        <v>19</v>
      </c>
      <c r="L11" s="281" t="s">
        <v>19</v>
      </c>
      <c r="M11" s="281" t="s">
        <v>19</v>
      </c>
      <c r="N11" s="281" t="s">
        <v>19</v>
      </c>
      <c r="O11" s="281" t="s">
        <v>19</v>
      </c>
      <c r="P11" s="281" t="s">
        <v>19</v>
      </c>
      <c r="Q11" s="281" t="s">
        <v>19</v>
      </c>
      <c r="R11" s="281" t="s">
        <v>19</v>
      </c>
      <c r="S11" s="281" t="s">
        <v>19</v>
      </c>
      <c r="T11" s="281" t="s">
        <v>19</v>
      </c>
      <c r="U11" s="221" t="s">
        <v>20</v>
      </c>
    </row>
    <row r="12" spans="1:21">
      <c r="A12" s="227" t="s">
        <v>27</v>
      </c>
      <c r="B12" s="280" t="s">
        <v>19</v>
      </c>
      <c r="C12" s="280" t="s">
        <v>19</v>
      </c>
      <c r="D12" s="280" t="s">
        <v>19</v>
      </c>
      <c r="E12" s="281" t="s">
        <v>19</v>
      </c>
      <c r="F12" s="281" t="s">
        <v>19</v>
      </c>
      <c r="G12" s="281" t="s">
        <v>19</v>
      </c>
      <c r="H12" s="281" t="s">
        <v>19</v>
      </c>
      <c r="I12" s="281">
        <v>68.19</v>
      </c>
      <c r="J12" s="281">
        <v>68.19</v>
      </c>
      <c r="K12" s="281">
        <v>68.19</v>
      </c>
      <c r="L12" s="281">
        <v>68.19</v>
      </c>
      <c r="M12" s="281" t="s">
        <v>19</v>
      </c>
      <c r="N12" s="281" t="s">
        <v>19</v>
      </c>
      <c r="O12" s="281" t="s">
        <v>19</v>
      </c>
      <c r="P12" s="281" t="s">
        <v>19</v>
      </c>
      <c r="Q12" s="281" t="s">
        <v>19</v>
      </c>
      <c r="R12" s="281" t="s">
        <v>19</v>
      </c>
      <c r="S12" s="281" t="s">
        <v>19</v>
      </c>
      <c r="T12" s="281" t="s">
        <v>19</v>
      </c>
      <c r="U12" s="221" t="s">
        <v>20</v>
      </c>
    </row>
    <row r="13" spans="1:21">
      <c r="A13" s="229" t="s">
        <v>28</v>
      </c>
      <c r="B13" s="280" t="s">
        <v>19</v>
      </c>
      <c r="C13" s="280" t="s">
        <v>19</v>
      </c>
      <c r="D13" s="280" t="s">
        <v>19</v>
      </c>
      <c r="E13" s="281" t="s">
        <v>19</v>
      </c>
      <c r="F13" s="281" t="s">
        <v>19</v>
      </c>
      <c r="G13" s="281" t="s">
        <v>19</v>
      </c>
      <c r="H13" s="281" t="s">
        <v>19</v>
      </c>
      <c r="I13" s="281" t="s">
        <v>19</v>
      </c>
      <c r="J13" s="281" t="s">
        <v>19</v>
      </c>
      <c r="K13" s="281" t="s">
        <v>19</v>
      </c>
      <c r="L13" s="281" t="s">
        <v>19</v>
      </c>
      <c r="M13" s="281">
        <v>22.73</v>
      </c>
      <c r="N13" s="281">
        <v>22.73</v>
      </c>
      <c r="O13" s="281">
        <v>22.73</v>
      </c>
      <c r="P13" s="281">
        <v>22.73</v>
      </c>
      <c r="Q13" s="281" t="s">
        <v>19</v>
      </c>
      <c r="R13" s="281" t="s">
        <v>19</v>
      </c>
      <c r="S13" s="281" t="s">
        <v>19</v>
      </c>
      <c r="T13" s="281" t="s">
        <v>19</v>
      </c>
      <c r="U13" s="221" t="s">
        <v>20</v>
      </c>
    </row>
    <row r="14" spans="1:21">
      <c r="A14" s="229" t="s">
        <v>29</v>
      </c>
      <c r="B14" s="280" t="s">
        <v>19</v>
      </c>
      <c r="C14" s="280" t="s">
        <v>19</v>
      </c>
      <c r="D14" s="280" t="s">
        <v>19</v>
      </c>
      <c r="E14" s="281" t="s">
        <v>19</v>
      </c>
      <c r="F14" s="281" t="s">
        <v>19</v>
      </c>
      <c r="G14" s="281" t="s">
        <v>19</v>
      </c>
      <c r="H14" s="281" t="s">
        <v>19</v>
      </c>
      <c r="I14" s="281" t="s">
        <v>19</v>
      </c>
      <c r="J14" s="281" t="s">
        <v>19</v>
      </c>
      <c r="K14" s="281" t="s">
        <v>19</v>
      </c>
      <c r="L14" s="281" t="s">
        <v>19</v>
      </c>
      <c r="M14" s="281" t="s">
        <v>19</v>
      </c>
      <c r="N14" s="281" t="s">
        <v>19</v>
      </c>
      <c r="O14" s="281" t="s">
        <v>19</v>
      </c>
      <c r="P14" s="281" t="s">
        <v>19</v>
      </c>
      <c r="Q14" s="281">
        <v>0</v>
      </c>
      <c r="R14" s="281">
        <v>0</v>
      </c>
      <c r="S14" s="281">
        <v>0</v>
      </c>
      <c r="T14" s="281">
        <v>0</v>
      </c>
      <c r="U14" s="221" t="s">
        <v>20</v>
      </c>
    </row>
    <row r="16" spans="1:21">
      <c r="A16" s="220" t="s">
        <v>30</v>
      </c>
    </row>
    <row r="17" spans="1:21">
      <c r="A17" s="222" t="s">
        <v>31</v>
      </c>
      <c r="B17" s="223"/>
      <c r="C17" s="223"/>
      <c r="D17" s="223"/>
      <c r="E17" s="223"/>
      <c r="F17" s="223"/>
      <c r="G17" s="223"/>
      <c r="H17" s="223"/>
      <c r="I17" s="223"/>
      <c r="J17" s="223"/>
      <c r="K17" s="223"/>
      <c r="L17" s="223"/>
      <c r="M17" s="223"/>
      <c r="N17" s="223"/>
      <c r="O17" s="223"/>
      <c r="P17" s="223"/>
      <c r="Q17" s="223"/>
      <c r="R17" s="223"/>
      <c r="S17" s="223"/>
      <c r="T17" s="223"/>
      <c r="U17" s="223"/>
    </row>
    <row r="18" spans="1:21">
      <c r="A18" s="278" t="s">
        <v>108</v>
      </c>
      <c r="B18" s="224" t="s">
        <v>12</v>
      </c>
      <c r="C18" s="224" t="s">
        <v>12</v>
      </c>
      <c r="D18" s="224" t="s">
        <v>13</v>
      </c>
      <c r="E18" s="224" t="s">
        <v>13</v>
      </c>
      <c r="F18" s="224" t="s">
        <v>14</v>
      </c>
      <c r="G18" s="224" t="s">
        <v>15</v>
      </c>
      <c r="H18" s="224" t="s">
        <v>16</v>
      </c>
      <c r="I18" s="224" t="s">
        <v>13</v>
      </c>
      <c r="J18" s="224" t="s">
        <v>14</v>
      </c>
      <c r="K18" s="224" t="s">
        <v>15</v>
      </c>
      <c r="L18" s="224" t="s">
        <v>16</v>
      </c>
      <c r="M18" s="224" t="s">
        <v>13</v>
      </c>
      <c r="N18" s="224" t="s">
        <v>14</v>
      </c>
      <c r="O18" s="224" t="s">
        <v>15</v>
      </c>
      <c r="P18" s="224" t="s">
        <v>16</v>
      </c>
      <c r="Q18" s="224" t="s">
        <v>13</v>
      </c>
      <c r="R18" s="224" t="s">
        <v>14</v>
      </c>
      <c r="S18" s="224" t="s">
        <v>15</v>
      </c>
      <c r="T18" s="224" t="s">
        <v>16</v>
      </c>
    </row>
    <row r="19" spans="1:21">
      <c r="A19" s="279" t="s">
        <v>285</v>
      </c>
      <c r="B19" s="225">
        <v>2019</v>
      </c>
      <c r="C19" s="225">
        <v>2023</v>
      </c>
      <c r="D19" s="225">
        <v>2025</v>
      </c>
      <c r="E19" s="225">
        <v>2030</v>
      </c>
      <c r="F19" s="225">
        <v>2030</v>
      </c>
      <c r="G19" s="225">
        <v>2030</v>
      </c>
      <c r="H19" s="225">
        <v>2030</v>
      </c>
      <c r="I19" s="225">
        <v>2035</v>
      </c>
      <c r="J19" s="225">
        <v>2035</v>
      </c>
      <c r="K19" s="225">
        <v>2035</v>
      </c>
      <c r="L19" s="225">
        <v>2035</v>
      </c>
      <c r="M19" s="225">
        <v>2040</v>
      </c>
      <c r="N19" s="225">
        <v>2040</v>
      </c>
      <c r="O19" s="225">
        <v>2040</v>
      </c>
      <c r="P19" s="225">
        <v>2040</v>
      </c>
      <c r="Q19" s="225">
        <v>2050</v>
      </c>
      <c r="R19" s="225">
        <v>2050</v>
      </c>
      <c r="S19" s="225">
        <v>2050</v>
      </c>
      <c r="T19" s="225">
        <v>2050</v>
      </c>
      <c r="U19" s="226" t="s">
        <v>17</v>
      </c>
    </row>
    <row r="20" spans="1:21">
      <c r="A20" s="227" t="s">
        <v>24</v>
      </c>
      <c r="B20" s="282">
        <v>121.1</v>
      </c>
      <c r="C20" s="282">
        <v>114.1</v>
      </c>
      <c r="D20" s="282">
        <v>124.7</v>
      </c>
      <c r="E20" s="282">
        <v>169.1</v>
      </c>
      <c r="F20" s="282">
        <v>183.2</v>
      </c>
      <c r="G20" s="282">
        <v>163.19999999999999</v>
      </c>
      <c r="H20" s="282">
        <v>161.19999999999999</v>
      </c>
      <c r="I20" s="282">
        <v>226.7</v>
      </c>
      <c r="J20" s="282">
        <v>255.5</v>
      </c>
      <c r="K20" s="282">
        <v>212.1</v>
      </c>
      <c r="L20" s="282">
        <v>203.4</v>
      </c>
      <c r="M20" s="282">
        <v>285.89999999999998</v>
      </c>
      <c r="N20" s="282">
        <v>330.2</v>
      </c>
      <c r="O20" s="282">
        <v>259.3</v>
      </c>
      <c r="P20" s="282">
        <v>243.5</v>
      </c>
      <c r="Q20" s="282">
        <v>343.7</v>
      </c>
      <c r="R20" s="282">
        <v>383.7</v>
      </c>
      <c r="S20" s="282">
        <v>309.39999999999998</v>
      </c>
      <c r="T20" s="282">
        <v>272.8</v>
      </c>
      <c r="U20" s="221" t="s">
        <v>32</v>
      </c>
    </row>
    <row r="21" spans="1:21">
      <c r="A21" s="227" t="s">
        <v>33</v>
      </c>
      <c r="B21" s="282">
        <v>10.4</v>
      </c>
      <c r="C21" s="282">
        <v>0</v>
      </c>
      <c r="D21" s="282">
        <v>1.2</v>
      </c>
      <c r="E21" s="282">
        <v>12.7</v>
      </c>
      <c r="F21" s="282">
        <v>15.2</v>
      </c>
      <c r="G21" s="282">
        <v>15.2</v>
      </c>
      <c r="H21" s="282">
        <v>15.2</v>
      </c>
      <c r="I21" s="282">
        <v>15.8</v>
      </c>
      <c r="J21" s="282">
        <v>19</v>
      </c>
      <c r="K21" s="282">
        <v>20.100000000000001</v>
      </c>
      <c r="L21" s="282">
        <v>30.6</v>
      </c>
      <c r="M21" s="282">
        <v>37.6</v>
      </c>
      <c r="N21" s="282">
        <v>36</v>
      </c>
      <c r="O21" s="282">
        <v>29.5</v>
      </c>
      <c r="P21" s="282">
        <v>63.7</v>
      </c>
      <c r="Q21" s="282">
        <v>47.3</v>
      </c>
      <c r="R21" s="282">
        <v>53.8</v>
      </c>
      <c r="S21" s="282">
        <v>30.2</v>
      </c>
      <c r="T21" s="282">
        <v>81.900000000000006</v>
      </c>
      <c r="U21" s="221" t="s">
        <v>32</v>
      </c>
    </row>
    <row r="22" spans="1:21">
      <c r="A22" s="227" t="s">
        <v>34</v>
      </c>
      <c r="B22" s="282">
        <v>223</v>
      </c>
      <c r="C22" s="282">
        <v>179.2</v>
      </c>
      <c r="D22" s="282">
        <v>212.5</v>
      </c>
      <c r="E22" s="282">
        <v>194.9</v>
      </c>
      <c r="F22" s="282">
        <v>170.5</v>
      </c>
      <c r="G22" s="282">
        <v>204.3</v>
      </c>
      <c r="H22" s="282">
        <v>193.3</v>
      </c>
      <c r="I22" s="282">
        <v>145.69999999999999</v>
      </c>
      <c r="J22" s="282">
        <v>119.6</v>
      </c>
      <c r="K22" s="282">
        <v>163.19999999999999</v>
      </c>
      <c r="L22" s="282">
        <v>136.6</v>
      </c>
      <c r="M22" s="282">
        <v>102.9</v>
      </c>
      <c r="N22" s="282">
        <v>74.8</v>
      </c>
      <c r="O22" s="282">
        <v>127.9</v>
      </c>
      <c r="P22" s="282">
        <v>86.1</v>
      </c>
      <c r="Q22" s="282">
        <v>55</v>
      </c>
      <c r="R22" s="282">
        <v>23.6</v>
      </c>
      <c r="S22" s="282">
        <v>100</v>
      </c>
      <c r="T22" s="282">
        <v>35.4</v>
      </c>
      <c r="U22" s="221" t="s">
        <v>32</v>
      </c>
    </row>
    <row r="23" spans="1:21">
      <c r="A23" s="227" t="s">
        <v>35</v>
      </c>
      <c r="B23" s="282">
        <v>52</v>
      </c>
      <c r="C23" s="282">
        <v>18.3</v>
      </c>
      <c r="D23" s="282">
        <v>48.9</v>
      </c>
      <c r="E23" s="282">
        <v>54.1</v>
      </c>
      <c r="F23" s="282">
        <v>51.4</v>
      </c>
      <c r="G23" s="282">
        <v>51.4</v>
      </c>
      <c r="H23" s="282">
        <v>50.2</v>
      </c>
      <c r="I23" s="282">
        <v>53.6</v>
      </c>
      <c r="J23" s="282">
        <v>51.3</v>
      </c>
      <c r="K23" s="282">
        <v>52.4</v>
      </c>
      <c r="L23" s="282">
        <v>46.4</v>
      </c>
      <c r="M23" s="282">
        <v>50.2</v>
      </c>
      <c r="N23" s="282">
        <v>52.5</v>
      </c>
      <c r="O23" s="282">
        <v>52.8</v>
      </c>
      <c r="P23" s="282">
        <v>33.9</v>
      </c>
      <c r="Q23" s="282">
        <v>46.6</v>
      </c>
      <c r="R23" s="282">
        <v>60.8</v>
      </c>
      <c r="S23" s="282">
        <v>47.4</v>
      </c>
      <c r="T23" s="282">
        <v>25.4</v>
      </c>
      <c r="U23" s="221" t="s">
        <v>32</v>
      </c>
    </row>
    <row r="24" spans="1:21">
      <c r="A24" s="227" t="s">
        <v>36</v>
      </c>
      <c r="B24" s="282">
        <v>15.6</v>
      </c>
      <c r="C24" s="282">
        <v>38.200000000000003</v>
      </c>
      <c r="D24" s="282">
        <v>20</v>
      </c>
      <c r="E24" s="282">
        <v>39.5</v>
      </c>
      <c r="F24" s="282">
        <v>30.4</v>
      </c>
      <c r="G24" s="282">
        <v>39.700000000000003</v>
      </c>
      <c r="H24" s="282">
        <v>40.4</v>
      </c>
      <c r="I24" s="282">
        <v>45.7</v>
      </c>
      <c r="J24" s="282">
        <v>37.200000000000003</v>
      </c>
      <c r="K24" s="282">
        <v>60</v>
      </c>
      <c r="L24" s="282">
        <v>43.3</v>
      </c>
      <c r="M24" s="282">
        <v>50.9</v>
      </c>
      <c r="N24" s="282">
        <v>29.2</v>
      </c>
      <c r="O24" s="282">
        <v>71.400000000000006</v>
      </c>
      <c r="P24" s="282">
        <v>48</v>
      </c>
      <c r="Q24" s="282">
        <v>53.5</v>
      </c>
      <c r="R24" s="282">
        <v>33.200000000000003</v>
      </c>
      <c r="S24" s="282">
        <v>80.8</v>
      </c>
      <c r="T24" s="282">
        <v>42.8</v>
      </c>
      <c r="U24" s="221" t="s">
        <v>32</v>
      </c>
    </row>
    <row r="25" spans="1:21">
      <c r="A25" s="227" t="s">
        <v>37</v>
      </c>
      <c r="B25" s="282">
        <v>8.6</v>
      </c>
      <c r="C25" s="282">
        <v>19.2</v>
      </c>
      <c r="D25" s="282">
        <v>25.7</v>
      </c>
      <c r="E25" s="282">
        <v>16.8</v>
      </c>
      <c r="F25" s="282">
        <v>16.8</v>
      </c>
      <c r="G25" s="282">
        <v>16.899999999999999</v>
      </c>
      <c r="H25" s="282">
        <v>16.8</v>
      </c>
      <c r="I25" s="282">
        <v>16.8</v>
      </c>
      <c r="J25" s="282">
        <v>16.8</v>
      </c>
      <c r="K25" s="282">
        <v>16.8</v>
      </c>
      <c r="L25" s="282">
        <v>16.3</v>
      </c>
      <c r="M25" s="282">
        <v>1.2</v>
      </c>
      <c r="N25" s="282">
        <v>1.2</v>
      </c>
      <c r="O25" s="282">
        <v>0.6</v>
      </c>
      <c r="P25" s="282">
        <v>1.2</v>
      </c>
      <c r="Q25" s="282">
        <v>0</v>
      </c>
      <c r="R25" s="282">
        <v>0</v>
      </c>
      <c r="S25" s="282">
        <v>0</v>
      </c>
      <c r="T25" s="282">
        <v>0</v>
      </c>
      <c r="U25" s="221" t="s">
        <v>32</v>
      </c>
    </row>
    <row r="26" spans="1:21">
      <c r="A26" s="227" t="s">
        <v>38</v>
      </c>
      <c r="B26" s="282">
        <v>295.10000000000002</v>
      </c>
      <c r="C26" s="282">
        <v>192.5</v>
      </c>
      <c r="D26" s="282">
        <v>285.3</v>
      </c>
      <c r="E26" s="282">
        <v>214</v>
      </c>
      <c r="F26" s="282">
        <v>207.9</v>
      </c>
      <c r="G26" s="282">
        <v>215.9</v>
      </c>
      <c r="H26" s="282">
        <v>211.1</v>
      </c>
      <c r="I26" s="282">
        <v>178</v>
      </c>
      <c r="J26" s="282">
        <v>164.3</v>
      </c>
      <c r="K26" s="282">
        <v>180.4</v>
      </c>
      <c r="L26" s="282">
        <v>159.6</v>
      </c>
      <c r="M26" s="282">
        <v>139.1</v>
      </c>
      <c r="N26" s="282">
        <v>138.30000000000001</v>
      </c>
      <c r="O26" s="282">
        <v>121.7</v>
      </c>
      <c r="P26" s="282">
        <v>98.9</v>
      </c>
      <c r="Q26" s="282">
        <v>109.1</v>
      </c>
      <c r="R26" s="282">
        <v>122.5</v>
      </c>
      <c r="S26" s="282">
        <v>44.6</v>
      </c>
      <c r="T26" s="282">
        <v>40.799999999999997</v>
      </c>
      <c r="U26" s="221" t="s">
        <v>32</v>
      </c>
    </row>
    <row r="27" spans="1:21">
      <c r="A27" s="227" t="s">
        <v>39</v>
      </c>
      <c r="B27" s="282">
        <v>0.1</v>
      </c>
      <c r="C27" s="282">
        <v>11.7</v>
      </c>
      <c r="D27" s="282">
        <v>13.3</v>
      </c>
      <c r="E27" s="282">
        <v>5.5</v>
      </c>
      <c r="F27" s="282">
        <v>5.5</v>
      </c>
      <c r="G27" s="282">
        <v>5.5</v>
      </c>
      <c r="H27" s="282">
        <v>5.5</v>
      </c>
      <c r="I27" s="282">
        <v>9</v>
      </c>
      <c r="J27" s="282">
        <v>9</v>
      </c>
      <c r="K27" s="282">
        <v>5.5</v>
      </c>
      <c r="L27" s="282">
        <v>5.5</v>
      </c>
      <c r="M27" s="282">
        <v>9.3000000000000007</v>
      </c>
      <c r="N27" s="282">
        <v>9.3000000000000007</v>
      </c>
      <c r="O27" s="282">
        <v>9.3000000000000007</v>
      </c>
      <c r="P27" s="282">
        <v>7</v>
      </c>
      <c r="Q27" s="282">
        <v>9.6</v>
      </c>
      <c r="R27" s="282">
        <v>9.6</v>
      </c>
      <c r="S27" s="282">
        <v>9.6</v>
      </c>
      <c r="T27" s="282">
        <v>7</v>
      </c>
      <c r="U27" s="221" t="s">
        <v>32</v>
      </c>
    </row>
    <row r="28" spans="1:21">
      <c r="A28" s="229" t="s">
        <v>40</v>
      </c>
      <c r="B28" s="282">
        <v>0</v>
      </c>
      <c r="C28" s="282">
        <v>0</v>
      </c>
      <c r="D28" s="282">
        <v>0</v>
      </c>
      <c r="E28" s="282">
        <v>0</v>
      </c>
      <c r="F28" s="282">
        <v>0.1</v>
      </c>
      <c r="G28" s="282">
        <v>0.4</v>
      </c>
      <c r="H28" s="282">
        <v>1.2</v>
      </c>
      <c r="I28" s="282">
        <v>0.1</v>
      </c>
      <c r="J28" s="282">
        <v>0.2</v>
      </c>
      <c r="K28" s="282">
        <v>1</v>
      </c>
      <c r="L28" s="282">
        <v>2.7</v>
      </c>
      <c r="M28" s="282">
        <v>0.3</v>
      </c>
      <c r="N28" s="282">
        <v>0.3</v>
      </c>
      <c r="O28" s="282">
        <v>1.5</v>
      </c>
      <c r="P28" s="282">
        <v>3.4</v>
      </c>
      <c r="Q28" s="282">
        <v>1</v>
      </c>
      <c r="R28" s="282">
        <v>0.7</v>
      </c>
      <c r="S28" s="282">
        <v>2</v>
      </c>
      <c r="T28" s="282">
        <v>8.5</v>
      </c>
      <c r="U28" s="221" t="s">
        <v>32</v>
      </c>
    </row>
    <row r="30" spans="1:21">
      <c r="A30" s="231" t="s">
        <v>41</v>
      </c>
    </row>
    <row r="31" spans="1:21">
      <c r="A31" s="222" t="s">
        <v>42</v>
      </c>
      <c r="B31" s="223"/>
      <c r="C31" s="223"/>
      <c r="D31" s="223"/>
      <c r="E31" s="223"/>
      <c r="F31" s="223"/>
      <c r="G31" s="223"/>
      <c r="H31" s="223"/>
      <c r="I31" s="223"/>
      <c r="J31" s="223"/>
      <c r="K31" s="223"/>
      <c r="L31" s="223"/>
      <c r="M31" s="223"/>
      <c r="N31" s="223"/>
      <c r="O31" s="223"/>
      <c r="P31" s="223"/>
      <c r="Q31" s="223"/>
      <c r="R31" s="223"/>
      <c r="S31" s="223"/>
      <c r="T31" s="223"/>
      <c r="U31" s="223"/>
    </row>
    <row r="32" spans="1:21">
      <c r="A32" s="278" t="s">
        <v>108</v>
      </c>
      <c r="B32" s="224" t="s">
        <v>12</v>
      </c>
      <c r="C32" s="224" t="s">
        <v>12</v>
      </c>
      <c r="D32" s="224" t="s">
        <v>13</v>
      </c>
      <c r="E32" s="224" t="s">
        <v>13</v>
      </c>
      <c r="F32" s="224" t="s">
        <v>14</v>
      </c>
      <c r="G32" s="224" t="s">
        <v>15</v>
      </c>
      <c r="H32" s="224" t="s">
        <v>16</v>
      </c>
      <c r="I32" s="224" t="s">
        <v>13</v>
      </c>
      <c r="J32" s="224" t="s">
        <v>14</v>
      </c>
      <c r="K32" s="224" t="s">
        <v>15</v>
      </c>
      <c r="L32" s="224" t="s">
        <v>16</v>
      </c>
      <c r="M32" s="224" t="s">
        <v>13</v>
      </c>
      <c r="N32" s="224" t="s">
        <v>14</v>
      </c>
      <c r="O32" s="224" t="s">
        <v>15</v>
      </c>
      <c r="P32" s="224" t="s">
        <v>16</v>
      </c>
      <c r="Q32" s="224" t="s">
        <v>13</v>
      </c>
      <c r="R32" s="224" t="s">
        <v>14</v>
      </c>
      <c r="S32" s="224" t="s">
        <v>15</v>
      </c>
      <c r="T32" s="224" t="s">
        <v>16</v>
      </c>
    </row>
    <row r="33" spans="1:22">
      <c r="A33" s="279" t="s">
        <v>285</v>
      </c>
      <c r="B33" s="225">
        <v>2019</v>
      </c>
      <c r="C33" s="225">
        <v>2023</v>
      </c>
      <c r="D33" s="225">
        <v>2025</v>
      </c>
      <c r="E33" s="225">
        <v>2030</v>
      </c>
      <c r="F33" s="225">
        <v>2030</v>
      </c>
      <c r="G33" s="225">
        <v>2030</v>
      </c>
      <c r="H33" s="225">
        <v>2030</v>
      </c>
      <c r="I33" s="225">
        <v>2035</v>
      </c>
      <c r="J33" s="225">
        <v>2035</v>
      </c>
      <c r="K33" s="225">
        <v>2035</v>
      </c>
      <c r="L33" s="225">
        <v>2035</v>
      </c>
      <c r="M33" s="225">
        <v>2040</v>
      </c>
      <c r="N33" s="225">
        <v>2040</v>
      </c>
      <c r="O33" s="225">
        <v>2040</v>
      </c>
      <c r="P33" s="225">
        <v>2040</v>
      </c>
      <c r="Q33" s="225">
        <v>2050</v>
      </c>
      <c r="R33" s="225">
        <v>2050</v>
      </c>
      <c r="S33" s="225">
        <v>2050</v>
      </c>
      <c r="T33" s="225">
        <v>2050</v>
      </c>
      <c r="U33" s="226" t="s">
        <v>17</v>
      </c>
      <c r="V33" s="232"/>
    </row>
    <row r="34" spans="1:22">
      <c r="A34" s="233" t="s">
        <v>43</v>
      </c>
      <c r="B34" s="281" t="s">
        <v>44</v>
      </c>
      <c r="C34" s="281">
        <f t="shared" ref="C34:T34" si="0">SUM(C35:C42)</f>
        <v>573.19999999999993</v>
      </c>
      <c r="D34" s="281">
        <f t="shared" si="0"/>
        <v>905.89999999999986</v>
      </c>
      <c r="E34" s="281">
        <f t="shared" si="0"/>
        <v>861.4</v>
      </c>
      <c r="F34" s="281">
        <f t="shared" si="0"/>
        <v>833.3</v>
      </c>
      <c r="G34" s="281">
        <f t="shared" si="0"/>
        <v>868.09999999999991</v>
      </c>
      <c r="H34" s="281">
        <f t="shared" si="0"/>
        <v>847.09999999999991</v>
      </c>
      <c r="I34" s="281">
        <f t="shared" si="0"/>
        <v>828</v>
      </c>
      <c r="J34" s="281">
        <f t="shared" si="0"/>
        <v>805.59999999999991</v>
      </c>
      <c r="K34" s="281">
        <f t="shared" si="0"/>
        <v>861.90000000000009</v>
      </c>
      <c r="L34" s="281">
        <f t="shared" si="0"/>
        <v>776.9</v>
      </c>
      <c r="M34" s="281">
        <f t="shared" si="0"/>
        <v>796.59999999999991</v>
      </c>
      <c r="N34" s="281">
        <f t="shared" si="0"/>
        <v>787.1</v>
      </c>
      <c r="O34" s="281">
        <f t="shared" si="0"/>
        <v>819.49999999999989</v>
      </c>
      <c r="P34" s="281">
        <f t="shared" si="0"/>
        <v>700.79999999999984</v>
      </c>
      <c r="Q34" s="281">
        <f t="shared" si="0"/>
        <v>771.39999999999986</v>
      </c>
      <c r="R34" s="281">
        <f t="shared" si="0"/>
        <v>780.9</v>
      </c>
      <c r="S34" s="281">
        <f t="shared" si="0"/>
        <v>760.29999999999984</v>
      </c>
      <c r="T34" s="281">
        <f t="shared" si="0"/>
        <v>607.70000000000005</v>
      </c>
      <c r="U34" s="228" t="s">
        <v>45</v>
      </c>
    </row>
    <row r="35" spans="1:22">
      <c r="A35" s="233" t="s">
        <v>18</v>
      </c>
      <c r="B35" s="281">
        <v>178</v>
      </c>
      <c r="C35" s="281">
        <v>163.30000000000001</v>
      </c>
      <c r="D35" s="281">
        <v>178.6</v>
      </c>
      <c r="E35" s="281">
        <v>170.1</v>
      </c>
      <c r="F35" s="281">
        <v>163.19999999999999</v>
      </c>
      <c r="G35" s="281">
        <v>165.9</v>
      </c>
      <c r="H35" s="281">
        <v>168.4</v>
      </c>
      <c r="I35" s="281">
        <v>154.4</v>
      </c>
      <c r="J35" s="281">
        <v>148.1</v>
      </c>
      <c r="K35" s="281">
        <v>148.4</v>
      </c>
      <c r="L35" s="281">
        <v>149.6</v>
      </c>
      <c r="M35" s="281">
        <v>137.6</v>
      </c>
      <c r="N35" s="281">
        <v>132.19999999999999</v>
      </c>
      <c r="O35" s="281">
        <v>130.1</v>
      </c>
      <c r="P35" s="281">
        <v>130.6</v>
      </c>
      <c r="Q35" s="281">
        <v>121.1</v>
      </c>
      <c r="R35" s="281">
        <v>118.8</v>
      </c>
      <c r="S35" s="281">
        <v>117.2</v>
      </c>
      <c r="T35" s="281">
        <v>116.5</v>
      </c>
      <c r="U35" s="228" t="s">
        <v>45</v>
      </c>
    </row>
    <row r="36" spans="1:22">
      <c r="A36" s="233" t="s">
        <v>21</v>
      </c>
      <c r="B36" s="281">
        <v>352.9</v>
      </c>
      <c r="C36" s="281">
        <v>232.6</v>
      </c>
      <c r="D36" s="281">
        <v>364.3</v>
      </c>
      <c r="E36" s="281">
        <v>337.1</v>
      </c>
      <c r="F36" s="281">
        <v>328.4</v>
      </c>
      <c r="G36" s="281">
        <v>343.3</v>
      </c>
      <c r="H36" s="281">
        <v>332.7</v>
      </c>
      <c r="I36" s="281">
        <v>335.6</v>
      </c>
      <c r="J36" s="281">
        <v>336.3</v>
      </c>
      <c r="K36" s="281">
        <v>350.2</v>
      </c>
      <c r="L36" s="281">
        <v>303.2</v>
      </c>
      <c r="M36" s="281">
        <v>354.2</v>
      </c>
      <c r="N36" s="281">
        <v>361.8</v>
      </c>
      <c r="O36" s="281">
        <v>335.3</v>
      </c>
      <c r="P36" s="281">
        <v>281.7</v>
      </c>
      <c r="Q36" s="281">
        <v>376.8</v>
      </c>
      <c r="R36" s="281">
        <v>377.9</v>
      </c>
      <c r="S36" s="281">
        <v>332.8</v>
      </c>
      <c r="T36" s="281">
        <v>248</v>
      </c>
      <c r="U36" s="228" t="s">
        <v>45</v>
      </c>
    </row>
    <row r="37" spans="1:22">
      <c r="A37" s="233" t="s">
        <v>22</v>
      </c>
      <c r="B37" s="281">
        <v>140.6</v>
      </c>
      <c r="C37" s="281">
        <v>127.8</v>
      </c>
      <c r="D37" s="281">
        <v>140.19999999999999</v>
      </c>
      <c r="E37" s="281">
        <v>126.8</v>
      </c>
      <c r="F37" s="281">
        <v>119.4</v>
      </c>
      <c r="G37" s="281">
        <v>131.80000000000001</v>
      </c>
      <c r="H37" s="281">
        <v>127.1</v>
      </c>
      <c r="I37" s="281">
        <v>114.6</v>
      </c>
      <c r="J37" s="281">
        <v>102.4</v>
      </c>
      <c r="K37" s="281">
        <v>127.5</v>
      </c>
      <c r="L37" s="281">
        <v>116</v>
      </c>
      <c r="M37" s="281">
        <v>95.8</v>
      </c>
      <c r="N37" s="281">
        <v>81.400000000000006</v>
      </c>
      <c r="O37" s="281">
        <v>114.6</v>
      </c>
      <c r="P37" s="281">
        <v>99.8</v>
      </c>
      <c r="Q37" s="281">
        <v>78.8</v>
      </c>
      <c r="R37" s="281">
        <v>75.8</v>
      </c>
      <c r="S37" s="281">
        <v>84.3</v>
      </c>
      <c r="T37" s="281">
        <v>80.599999999999994</v>
      </c>
      <c r="U37" s="228" t="s">
        <v>45</v>
      </c>
    </row>
    <row r="38" spans="1:22">
      <c r="A38" s="233" t="s">
        <v>46</v>
      </c>
      <c r="B38" s="281">
        <v>0</v>
      </c>
      <c r="C38" s="281">
        <v>0</v>
      </c>
      <c r="D38" s="281">
        <v>174.2</v>
      </c>
      <c r="E38" s="281">
        <v>154.69999999999999</v>
      </c>
      <c r="F38" s="281">
        <v>152.30000000000001</v>
      </c>
      <c r="G38" s="281">
        <v>155.9</v>
      </c>
      <c r="H38" s="281">
        <v>152.30000000000001</v>
      </c>
      <c r="I38" s="281">
        <v>136.69999999999999</v>
      </c>
      <c r="J38" s="281">
        <v>132.69999999999999</v>
      </c>
      <c r="K38" s="281">
        <v>150.30000000000001</v>
      </c>
      <c r="L38" s="281">
        <v>132.69999999999999</v>
      </c>
      <c r="M38" s="281">
        <v>119.2</v>
      </c>
      <c r="N38" s="281">
        <v>115.3</v>
      </c>
      <c r="O38" s="281">
        <v>145.4</v>
      </c>
      <c r="P38" s="281">
        <v>115.3</v>
      </c>
      <c r="Q38" s="281">
        <v>105.5</v>
      </c>
      <c r="R38" s="281">
        <v>93</v>
      </c>
      <c r="S38" s="281">
        <v>136.30000000000001</v>
      </c>
      <c r="T38" s="281">
        <v>93</v>
      </c>
      <c r="U38" s="228" t="s">
        <v>45</v>
      </c>
    </row>
    <row r="39" spans="1:22">
      <c r="A39" s="233" t="s">
        <v>47</v>
      </c>
      <c r="B39" s="281">
        <v>4</v>
      </c>
      <c r="C39" s="281">
        <v>5.6</v>
      </c>
      <c r="D39" s="281">
        <v>8.5</v>
      </c>
      <c r="E39" s="281">
        <v>25.4</v>
      </c>
      <c r="F39" s="281">
        <v>29.1</v>
      </c>
      <c r="G39" s="281">
        <v>23.9</v>
      </c>
      <c r="H39" s="281">
        <v>23.9</v>
      </c>
      <c r="I39" s="281">
        <v>38.200000000000003</v>
      </c>
      <c r="J39" s="281">
        <v>48.8</v>
      </c>
      <c r="K39" s="281">
        <v>34</v>
      </c>
      <c r="L39" s="281">
        <v>34</v>
      </c>
      <c r="M39" s="281">
        <v>47.1</v>
      </c>
      <c r="N39" s="281">
        <v>63.7</v>
      </c>
      <c r="O39" s="281">
        <v>40.4</v>
      </c>
      <c r="P39" s="281">
        <v>40.4</v>
      </c>
      <c r="Q39" s="281">
        <v>54.9</v>
      </c>
      <c r="R39" s="281">
        <v>78.400000000000006</v>
      </c>
      <c r="S39" s="281">
        <v>44.9</v>
      </c>
      <c r="T39" s="281">
        <v>44.9</v>
      </c>
      <c r="U39" s="228" t="s">
        <v>45</v>
      </c>
    </row>
    <row r="40" spans="1:22">
      <c r="A40" s="233" t="s">
        <v>48</v>
      </c>
      <c r="B40" s="281">
        <v>44.5</v>
      </c>
      <c r="C40" s="281">
        <v>40.4</v>
      </c>
      <c r="D40" s="281">
        <v>36.299999999999997</v>
      </c>
      <c r="E40" s="281">
        <v>41.1</v>
      </c>
      <c r="F40" s="281">
        <v>35.6</v>
      </c>
      <c r="G40" s="281">
        <v>40.700000000000003</v>
      </c>
      <c r="H40" s="281">
        <v>37</v>
      </c>
      <c r="I40" s="281">
        <v>38.200000000000003</v>
      </c>
      <c r="J40" s="281">
        <v>30.4</v>
      </c>
      <c r="K40" s="281">
        <v>39.6</v>
      </c>
      <c r="L40" s="281">
        <v>34.200000000000003</v>
      </c>
      <c r="M40" s="281">
        <v>32.9</v>
      </c>
      <c r="N40" s="281">
        <v>25.7</v>
      </c>
      <c r="O40" s="281">
        <v>41.8</v>
      </c>
      <c r="P40" s="281">
        <v>25.5</v>
      </c>
      <c r="Q40" s="281">
        <v>25.3</v>
      </c>
      <c r="R40" s="281">
        <v>21.7</v>
      </c>
      <c r="S40" s="281">
        <v>32.9</v>
      </c>
      <c r="T40" s="281">
        <v>18.2</v>
      </c>
      <c r="U40" s="228" t="s">
        <v>45</v>
      </c>
    </row>
    <row r="41" spans="1:22">
      <c r="A41" s="233" t="s">
        <v>39</v>
      </c>
      <c r="B41" s="281">
        <v>0.3</v>
      </c>
      <c r="C41" s="281">
        <v>0</v>
      </c>
      <c r="D41" s="281">
        <v>0.3</v>
      </c>
      <c r="E41" s="281">
        <v>0.3</v>
      </c>
      <c r="F41" s="281">
        <v>0.3</v>
      </c>
      <c r="G41" s="281">
        <v>0.3</v>
      </c>
      <c r="H41" s="281">
        <v>0.3</v>
      </c>
      <c r="I41" s="281">
        <v>0.3</v>
      </c>
      <c r="J41" s="281">
        <v>0.3</v>
      </c>
      <c r="K41" s="281">
        <v>0.3</v>
      </c>
      <c r="L41" s="281">
        <v>0.3</v>
      </c>
      <c r="M41" s="281">
        <v>0.3</v>
      </c>
      <c r="N41" s="281">
        <v>0.3</v>
      </c>
      <c r="O41" s="281">
        <v>0.3</v>
      </c>
      <c r="P41" s="281">
        <v>0.3</v>
      </c>
      <c r="Q41" s="281">
        <v>0.1</v>
      </c>
      <c r="R41" s="281">
        <v>0.3</v>
      </c>
      <c r="S41" s="281">
        <v>0.3</v>
      </c>
      <c r="T41" s="281">
        <v>0.3</v>
      </c>
      <c r="U41" s="228" t="s">
        <v>45</v>
      </c>
    </row>
    <row r="42" spans="1:22">
      <c r="A42" s="233" t="s">
        <v>49</v>
      </c>
      <c r="B42" s="281">
        <v>5.4</v>
      </c>
      <c r="C42" s="281">
        <v>3.5</v>
      </c>
      <c r="D42" s="281">
        <v>3.5</v>
      </c>
      <c r="E42" s="281">
        <v>5.9</v>
      </c>
      <c r="F42" s="281">
        <v>5</v>
      </c>
      <c r="G42" s="281">
        <v>6.3</v>
      </c>
      <c r="H42" s="281">
        <v>5.4</v>
      </c>
      <c r="I42" s="281">
        <v>10</v>
      </c>
      <c r="J42" s="281">
        <v>6.6</v>
      </c>
      <c r="K42" s="281">
        <v>11.6</v>
      </c>
      <c r="L42" s="281">
        <v>6.9</v>
      </c>
      <c r="M42" s="281">
        <v>9.5</v>
      </c>
      <c r="N42" s="281">
        <v>6.7</v>
      </c>
      <c r="O42" s="281">
        <v>11.6</v>
      </c>
      <c r="P42" s="281">
        <v>7.2</v>
      </c>
      <c r="Q42" s="281">
        <v>8.9</v>
      </c>
      <c r="R42" s="281">
        <v>15</v>
      </c>
      <c r="S42" s="281">
        <v>11.6</v>
      </c>
      <c r="T42" s="281">
        <v>6.2</v>
      </c>
      <c r="U42" s="228" t="s">
        <v>45</v>
      </c>
    </row>
    <row r="44" spans="1:22">
      <c r="A44" s="234" t="s">
        <v>50</v>
      </c>
    </row>
    <row r="45" spans="1:22">
      <c r="A45" s="235" t="s">
        <v>51</v>
      </c>
      <c r="B45" s="223"/>
      <c r="C45" s="223"/>
      <c r="D45" s="223"/>
      <c r="E45" s="223"/>
      <c r="F45" s="223"/>
      <c r="G45" s="223"/>
      <c r="H45" s="223"/>
      <c r="I45" s="223"/>
      <c r="J45" s="223"/>
      <c r="K45" s="223"/>
      <c r="L45" s="223"/>
      <c r="M45" s="223"/>
      <c r="N45" s="223"/>
      <c r="O45" s="223"/>
      <c r="P45" s="223"/>
      <c r="Q45" s="223"/>
      <c r="R45" s="223"/>
      <c r="S45" s="223"/>
      <c r="T45" s="223"/>
      <c r="U45" s="223"/>
    </row>
    <row r="46" spans="1:22">
      <c r="A46" s="278" t="s">
        <v>108</v>
      </c>
      <c r="B46" s="224" t="s">
        <v>12</v>
      </c>
      <c r="C46" s="224" t="s">
        <v>12</v>
      </c>
      <c r="D46" s="224" t="s">
        <v>13</v>
      </c>
      <c r="E46" s="224" t="s">
        <v>13</v>
      </c>
      <c r="F46" s="224" t="s">
        <v>14</v>
      </c>
      <c r="G46" s="224" t="s">
        <v>15</v>
      </c>
      <c r="H46" s="224" t="s">
        <v>16</v>
      </c>
      <c r="I46" s="224" t="s">
        <v>13</v>
      </c>
      <c r="J46" s="224" t="s">
        <v>14</v>
      </c>
      <c r="K46" s="224" t="s">
        <v>15</v>
      </c>
      <c r="L46" s="224" t="s">
        <v>16</v>
      </c>
      <c r="M46" s="224" t="s">
        <v>13</v>
      </c>
      <c r="N46" s="224" t="s">
        <v>14</v>
      </c>
      <c r="O46" s="224" t="s">
        <v>15</v>
      </c>
      <c r="P46" s="224" t="s">
        <v>16</v>
      </c>
      <c r="Q46" s="224" t="s">
        <v>13</v>
      </c>
      <c r="R46" s="224" t="s">
        <v>14</v>
      </c>
      <c r="S46" s="224" t="s">
        <v>15</v>
      </c>
      <c r="T46" s="224" t="s">
        <v>16</v>
      </c>
    </row>
    <row r="47" spans="1:22">
      <c r="A47" s="279" t="s">
        <v>285</v>
      </c>
      <c r="B47" s="225">
        <v>2019</v>
      </c>
      <c r="C47" s="225">
        <v>2023</v>
      </c>
      <c r="D47" s="225">
        <v>2025</v>
      </c>
      <c r="E47" s="225">
        <v>2030</v>
      </c>
      <c r="F47" s="225">
        <v>2030</v>
      </c>
      <c r="G47" s="225">
        <v>2030</v>
      </c>
      <c r="H47" s="225">
        <v>2030</v>
      </c>
      <c r="I47" s="225">
        <v>2035</v>
      </c>
      <c r="J47" s="225">
        <v>2035</v>
      </c>
      <c r="K47" s="225">
        <v>2035</v>
      </c>
      <c r="L47" s="225">
        <v>2035</v>
      </c>
      <c r="M47" s="225">
        <v>2040</v>
      </c>
      <c r="N47" s="225">
        <v>2040</v>
      </c>
      <c r="O47" s="225">
        <v>2040</v>
      </c>
      <c r="P47" s="225">
        <v>2040</v>
      </c>
      <c r="Q47" s="225">
        <v>2050</v>
      </c>
      <c r="R47" s="225">
        <v>2050</v>
      </c>
      <c r="S47" s="225">
        <v>2050</v>
      </c>
      <c r="T47" s="225">
        <v>2050</v>
      </c>
      <c r="U47" s="226" t="s">
        <v>17</v>
      </c>
    </row>
    <row r="48" spans="1:22">
      <c r="A48" s="236" t="s">
        <v>52</v>
      </c>
      <c r="B48" s="281">
        <v>722.26804657124694</v>
      </c>
      <c r="C48" s="281">
        <v>721.94444444444446</v>
      </c>
      <c r="D48" s="281">
        <v>859.17545624347122</v>
      </c>
      <c r="E48" s="281">
        <v>768.52196320500002</v>
      </c>
      <c r="F48" s="281">
        <v>737.40570317833442</v>
      </c>
      <c r="G48" s="281">
        <v>769.75165113004437</v>
      </c>
      <c r="H48" s="281">
        <v>756.31395120472632</v>
      </c>
      <c r="I48" s="281">
        <v>766.05593027434782</v>
      </c>
      <c r="J48" s="281">
        <v>735.75288346131765</v>
      </c>
      <c r="K48" s="281">
        <v>803.15642459242372</v>
      </c>
      <c r="L48" s="281">
        <v>649.24438818475505</v>
      </c>
      <c r="M48" s="281">
        <v>756.96018873059165</v>
      </c>
      <c r="N48" s="281">
        <v>719.58169297172458</v>
      </c>
      <c r="O48" s="281">
        <v>759.37673742279082</v>
      </c>
      <c r="P48" s="281">
        <v>526.31826754969325</v>
      </c>
      <c r="Q48" s="281">
        <v>784.06906572576645</v>
      </c>
      <c r="R48" s="281">
        <v>783.65437800060852</v>
      </c>
      <c r="S48" s="281">
        <v>680.0847042343554</v>
      </c>
      <c r="T48" s="281">
        <v>395.25744659979671</v>
      </c>
      <c r="U48" s="221" t="s">
        <v>32</v>
      </c>
    </row>
    <row r="49" spans="1:21">
      <c r="A49" s="237" t="s">
        <v>53</v>
      </c>
      <c r="B49" s="281">
        <v>11.569630070548277</v>
      </c>
      <c r="C49" s="281">
        <v>110.55555555555556</v>
      </c>
      <c r="D49" s="281">
        <v>34.125664790481473</v>
      </c>
      <c r="E49" s="281">
        <v>76.570480778327976</v>
      </c>
      <c r="F49" s="281">
        <v>80.796893311073219</v>
      </c>
      <c r="G49" s="281">
        <v>74.607290916701729</v>
      </c>
      <c r="H49" s="281">
        <v>74.609228594025055</v>
      </c>
      <c r="I49" s="281">
        <v>154.76794736636364</v>
      </c>
      <c r="J49" s="281">
        <v>178.24034226637801</v>
      </c>
      <c r="K49" s="281">
        <v>142.03182443972179</v>
      </c>
      <c r="L49" s="281">
        <v>132.97616396779989</v>
      </c>
      <c r="M49" s="281">
        <v>235.51382572402301</v>
      </c>
      <c r="N49" s="281">
        <v>272.46534904847033</v>
      </c>
      <c r="O49" s="281">
        <v>193.71629011772097</v>
      </c>
      <c r="P49" s="281">
        <v>193.71818006849344</v>
      </c>
      <c r="Q49" s="281">
        <v>347.38416987274803</v>
      </c>
      <c r="R49" s="281">
        <v>389.7160265705665</v>
      </c>
      <c r="S49" s="281">
        <v>260.00284943461355</v>
      </c>
      <c r="T49" s="281">
        <v>205.77104072403759</v>
      </c>
      <c r="U49" s="221" t="s">
        <v>32</v>
      </c>
    </row>
    <row r="50" spans="1:21">
      <c r="A50" s="237" t="s">
        <v>54</v>
      </c>
      <c r="B50" s="281">
        <v>5.8309126442152968</v>
      </c>
      <c r="C50" s="281"/>
      <c r="D50" s="281">
        <v>28.832526650308036</v>
      </c>
      <c r="E50" s="281">
        <v>46.007283212484168</v>
      </c>
      <c r="F50" s="281">
        <v>58.258614203255561</v>
      </c>
      <c r="G50" s="281">
        <v>41.812274592411931</v>
      </c>
      <c r="H50" s="281">
        <v>37.454355755026349</v>
      </c>
      <c r="I50" s="281">
        <v>60.24688340990518</v>
      </c>
      <c r="J50" s="281">
        <v>81.743297358505984</v>
      </c>
      <c r="K50" s="281">
        <v>53.054214833934246</v>
      </c>
      <c r="L50" s="281">
        <v>44.686642640942246</v>
      </c>
      <c r="M50" s="281">
        <v>74.952399290289151</v>
      </c>
      <c r="N50" s="281">
        <v>101.93444873663783</v>
      </c>
      <c r="O50" s="281">
        <v>62.921979231066388</v>
      </c>
      <c r="P50" s="281">
        <v>50.90257125681439</v>
      </c>
      <c r="Q50" s="281">
        <v>101.19641882192188</v>
      </c>
      <c r="R50" s="281">
        <v>135.37468958880396</v>
      </c>
      <c r="S50" s="281">
        <v>84.685979390979014</v>
      </c>
      <c r="T50" s="281">
        <v>63.989344917904475</v>
      </c>
      <c r="U50" s="221" t="s">
        <v>32</v>
      </c>
    </row>
    <row r="51" spans="1:21">
      <c r="A51" s="237" t="s">
        <v>55</v>
      </c>
      <c r="B51" s="281">
        <v>43.743408011050605</v>
      </c>
      <c r="C51" s="281"/>
      <c r="D51" s="281">
        <v>86.641706951497568</v>
      </c>
      <c r="E51" s="281">
        <v>104.70439385234977</v>
      </c>
      <c r="F51" s="281">
        <v>64.788983521845765</v>
      </c>
      <c r="G51" s="281">
        <v>105.93100632548881</v>
      </c>
      <c r="H51" s="281">
        <v>70.157809405992694</v>
      </c>
      <c r="I51" s="281">
        <v>132.61387797825867</v>
      </c>
      <c r="J51" s="281">
        <v>70.37660236242003</v>
      </c>
      <c r="K51" s="281">
        <v>156.97130919208584</v>
      </c>
      <c r="L51" s="281">
        <v>72.057615651541795</v>
      </c>
      <c r="M51" s="281">
        <v>145.42493368045396</v>
      </c>
      <c r="N51" s="281">
        <v>63.23070299709466</v>
      </c>
      <c r="O51" s="281">
        <v>182.55810670100547</v>
      </c>
      <c r="P51" s="281">
        <v>74.729108558851181</v>
      </c>
      <c r="Q51" s="281">
        <v>111.0604991863991</v>
      </c>
      <c r="R51" s="281">
        <v>47.093707650598859</v>
      </c>
      <c r="S51" s="281">
        <v>157.54032820505466</v>
      </c>
      <c r="T51" s="281">
        <v>66.856608320940637</v>
      </c>
      <c r="U51" s="221" t="s">
        <v>32</v>
      </c>
    </row>
    <row r="52" spans="1:21">
      <c r="A52" s="237" t="s">
        <v>56</v>
      </c>
      <c r="B52" s="281">
        <v>0.33528127000000002</v>
      </c>
      <c r="C52" s="281"/>
      <c r="D52" s="281">
        <v>0.28900619911186748</v>
      </c>
      <c r="E52" s="281">
        <v>0.28804291366130585</v>
      </c>
      <c r="F52" s="281">
        <v>0.28800892817178608</v>
      </c>
      <c r="G52" s="281">
        <v>0.28800892817178608</v>
      </c>
      <c r="H52" s="281">
        <v>0.28800892817178608</v>
      </c>
      <c r="I52" s="281">
        <v>0.39627516816750391</v>
      </c>
      <c r="J52" s="281">
        <v>0.37914801283240052</v>
      </c>
      <c r="K52" s="281">
        <v>0.56716551283240058</v>
      </c>
      <c r="L52" s="281">
        <v>0.29368551283240057</v>
      </c>
      <c r="M52" s="281">
        <v>2.659621367424458</v>
      </c>
      <c r="N52" s="281">
        <v>0.52095820864484499</v>
      </c>
      <c r="O52" s="281">
        <v>0.84571570864484491</v>
      </c>
      <c r="P52" s="281">
        <v>0.36712570864484501</v>
      </c>
      <c r="Q52" s="281">
        <v>4.2022824208570526</v>
      </c>
      <c r="R52" s="281">
        <v>0.61743020482720468</v>
      </c>
      <c r="S52" s="281">
        <v>2.3608652048272045</v>
      </c>
      <c r="T52" s="281">
        <v>0.44650520482720468</v>
      </c>
      <c r="U52" s="221" t="s">
        <v>32</v>
      </c>
    </row>
    <row r="53" spans="1:21">
      <c r="A53" s="237" t="s">
        <v>57</v>
      </c>
      <c r="B53" s="281">
        <v>9.2934682450995005</v>
      </c>
      <c r="C53" s="281">
        <v>10.833333333333334</v>
      </c>
      <c r="D53" s="281">
        <v>7.5622644615924663</v>
      </c>
      <c r="E53" s="281">
        <v>6.3581730953900939</v>
      </c>
      <c r="F53" s="281">
        <v>6.6637399625077363</v>
      </c>
      <c r="G53" s="281">
        <v>6.4113384032747582</v>
      </c>
      <c r="H53" s="281">
        <v>6.6446165232628189</v>
      </c>
      <c r="I53" s="281">
        <v>5.6532513646753717</v>
      </c>
      <c r="J53" s="281">
        <v>5.7823488463229662</v>
      </c>
      <c r="K53" s="281">
        <v>5.5781412910593415</v>
      </c>
      <c r="L53" s="281">
        <v>6.3016652358558636</v>
      </c>
      <c r="M53" s="281">
        <v>44.664944289584746</v>
      </c>
      <c r="N53" s="281">
        <v>40.650036872210755</v>
      </c>
      <c r="O53" s="281">
        <v>19.649868842364437</v>
      </c>
      <c r="P53" s="281">
        <v>0</v>
      </c>
      <c r="Q53" s="281">
        <v>82.338451053008882</v>
      </c>
      <c r="R53" s="281">
        <v>69.051456017165194</v>
      </c>
      <c r="S53" s="281">
        <v>35.963391202465552</v>
      </c>
      <c r="T53" s="281">
        <v>0</v>
      </c>
      <c r="U53" s="221" t="s">
        <v>32</v>
      </c>
    </row>
    <row r="54" spans="1:21">
      <c r="A54" s="237" t="s">
        <v>37</v>
      </c>
      <c r="B54" s="281">
        <v>73.920737793501459</v>
      </c>
      <c r="C54" s="281">
        <v>43.888888888888886</v>
      </c>
      <c r="D54" s="281">
        <v>43.637181678880921</v>
      </c>
      <c r="E54" s="281">
        <v>16.812426144020904</v>
      </c>
      <c r="F54" s="281">
        <v>16.812549190565818</v>
      </c>
      <c r="G54" s="281">
        <v>16.890258591896277</v>
      </c>
      <c r="H54" s="281">
        <v>16.811500894619559</v>
      </c>
      <c r="I54" s="281">
        <v>16.814793240846431</v>
      </c>
      <c r="J54" s="281">
        <v>16.815093066549931</v>
      </c>
      <c r="K54" s="281">
        <v>16.81761392063796</v>
      </c>
      <c r="L54" s="281">
        <v>16.275842298912696</v>
      </c>
      <c r="M54" s="281">
        <v>1.1907453467015163</v>
      </c>
      <c r="N54" s="281">
        <v>1.1912266636509428</v>
      </c>
      <c r="O54" s="281">
        <v>0.63243499510201218</v>
      </c>
      <c r="P54" s="281">
        <v>1.2151723797703406</v>
      </c>
      <c r="Q54" s="281">
        <v>4.9274646985441144E-2</v>
      </c>
      <c r="R54" s="281">
        <v>2.7883954667709834E-2</v>
      </c>
      <c r="S54" s="281">
        <v>2.6265363339634598E-2</v>
      </c>
      <c r="T54" s="281">
        <v>2.6265363339634598E-2</v>
      </c>
      <c r="U54" s="221" t="s">
        <v>32</v>
      </c>
    </row>
    <row r="55" spans="1:21">
      <c r="A55" s="237" t="s">
        <v>38</v>
      </c>
      <c r="B55" s="281">
        <v>215.47627809055234</v>
      </c>
      <c r="C55" s="281">
        <v>296.94444444444446</v>
      </c>
      <c r="D55" s="281">
        <v>372.61179027891222</v>
      </c>
      <c r="E55" s="281">
        <v>292.59565879437503</v>
      </c>
      <c r="F55" s="281">
        <v>290.21423119331001</v>
      </c>
      <c r="G55" s="281">
        <v>298.60628859702746</v>
      </c>
      <c r="H55" s="281">
        <v>291.54418997495753</v>
      </c>
      <c r="I55" s="281">
        <v>234.78418482831552</v>
      </c>
      <c r="J55" s="281">
        <v>225.35673362077142</v>
      </c>
      <c r="K55" s="281">
        <v>248.4293085514729</v>
      </c>
      <c r="L55" s="281">
        <v>220.66392188862073</v>
      </c>
      <c r="M55" s="281">
        <v>166.11855270559658</v>
      </c>
      <c r="N55" s="281">
        <v>176.79901278602549</v>
      </c>
      <c r="O55" s="281">
        <v>174.57730368393766</v>
      </c>
      <c r="P55" s="281">
        <v>130.66859970682336</v>
      </c>
      <c r="Q55" s="281">
        <v>110.77182336173436</v>
      </c>
      <c r="R55" s="281">
        <v>128.1756661464787</v>
      </c>
      <c r="S55" s="281">
        <v>81.303015301127033</v>
      </c>
      <c r="T55" s="281">
        <v>44.631071817840329</v>
      </c>
      <c r="U55" s="221" t="s">
        <v>32</v>
      </c>
    </row>
    <row r="56" spans="1:21">
      <c r="A56" s="237" t="s">
        <v>34</v>
      </c>
      <c r="B56" s="281">
        <v>362.09833044627942</v>
      </c>
      <c r="C56" s="281">
        <v>259.72222222222223</v>
      </c>
      <c r="D56" s="281">
        <v>285.47531523268663</v>
      </c>
      <c r="E56" s="281">
        <v>225.18550441439081</v>
      </c>
      <c r="F56" s="281">
        <v>219.58268286760446</v>
      </c>
      <c r="G56" s="281">
        <v>225.20518477507159</v>
      </c>
      <c r="H56" s="281">
        <v>258.80424112867047</v>
      </c>
      <c r="I56" s="281">
        <v>160.77871691781561</v>
      </c>
      <c r="J56" s="281">
        <v>157.05931792753685</v>
      </c>
      <c r="K56" s="281">
        <v>179.70684685067926</v>
      </c>
      <c r="L56" s="281">
        <v>155.98885098824942</v>
      </c>
      <c r="M56" s="281">
        <v>86.435166326518285</v>
      </c>
      <c r="N56" s="281">
        <v>62.789957658989699</v>
      </c>
      <c r="O56" s="281">
        <v>124.47503814294903</v>
      </c>
      <c r="P56" s="281">
        <v>74.717509870295714</v>
      </c>
      <c r="Q56" s="281">
        <v>27.066146362111798</v>
      </c>
      <c r="R56" s="281">
        <v>13.597517867500365</v>
      </c>
      <c r="S56" s="281">
        <v>58.20201013194869</v>
      </c>
      <c r="T56" s="281">
        <v>13.536610250906865</v>
      </c>
      <c r="U56" s="221" t="s">
        <v>32</v>
      </c>
    </row>
    <row r="57" spans="1:21">
      <c r="A57" s="237" t="s">
        <v>58</v>
      </c>
      <c r="B57" s="281">
        <v>26.053173836316716</v>
      </c>
      <c r="C57" s="281">
        <v>-5.7222222222222223</v>
      </c>
      <c r="D57" s="281">
        <v>28.270072208621304</v>
      </c>
      <c r="E57" s="281">
        <v>32.069679003396246</v>
      </c>
      <c r="F57" s="281">
        <v>34.707009813741109</v>
      </c>
      <c r="G57" s="281">
        <v>32.224089982935226</v>
      </c>
      <c r="H57" s="281">
        <v>34.164467430326781</v>
      </c>
      <c r="I57" s="281">
        <v>30.916457634922221</v>
      </c>
      <c r="J57" s="281">
        <v>35.480474971292999</v>
      </c>
      <c r="K57" s="281">
        <v>31.625822233946028</v>
      </c>
      <c r="L57" s="281">
        <v>37.304918160273274</v>
      </c>
      <c r="M57" s="281">
        <v>30.439343114413276</v>
      </c>
      <c r="N57" s="281">
        <v>43.568729098116975</v>
      </c>
      <c r="O57" s="281">
        <v>37.667673679240743</v>
      </c>
      <c r="P57" s="281">
        <v>34.921714824700778</v>
      </c>
      <c r="Q57" s="281">
        <v>43.667202938532661</v>
      </c>
      <c r="R57" s="281">
        <v>57.407393791404445</v>
      </c>
      <c r="S57" s="281">
        <v>61.227153011987276</v>
      </c>
      <c r="T57" s="281">
        <v>55.381125677881251</v>
      </c>
      <c r="U57" s="221" t="s">
        <v>32</v>
      </c>
    </row>
    <row r="58" spans="1:21">
      <c r="A58" s="237" t="s">
        <v>59</v>
      </c>
      <c r="B58" s="281">
        <v>0.10477771069518918</v>
      </c>
      <c r="C58" s="281">
        <v>0</v>
      </c>
      <c r="D58" s="281">
        <v>0</v>
      </c>
      <c r="E58" s="281">
        <v>23.233285740281755</v>
      </c>
      <c r="F58" s="281">
        <v>22.245049337402229</v>
      </c>
      <c r="G58" s="281">
        <v>21.861334666815633</v>
      </c>
      <c r="H58" s="281">
        <v>30.180167593181626</v>
      </c>
      <c r="I58" s="281">
        <v>35.033752172298549</v>
      </c>
      <c r="J58" s="281">
        <v>33.004905703547259</v>
      </c>
      <c r="K58" s="281">
        <v>31.572523718414509</v>
      </c>
      <c r="L58" s="281">
        <v>78.869765418463132</v>
      </c>
      <c r="M58" s="281">
        <v>60.289690919652259</v>
      </c>
      <c r="N58" s="281">
        <v>58.522959391139821</v>
      </c>
      <c r="O58" s="281">
        <v>44.437342249540478</v>
      </c>
      <c r="P58" s="281">
        <v>104.21700358181312</v>
      </c>
      <c r="Q58" s="281">
        <v>55.897363166538348</v>
      </c>
      <c r="R58" s="281">
        <v>49.777899351116851</v>
      </c>
      <c r="S58" s="281">
        <v>55.156693945294577</v>
      </c>
      <c r="T58" s="281">
        <v>111.18032237523425</v>
      </c>
      <c r="U58" s="221" t="s">
        <v>32</v>
      </c>
    </row>
    <row r="60" spans="1:21">
      <c r="A60" s="238" t="s">
        <v>60</v>
      </c>
    </row>
    <row r="61" spans="1:21">
      <c r="A61" s="239" t="s">
        <v>61</v>
      </c>
      <c r="B61" s="223"/>
      <c r="C61" s="223"/>
      <c r="D61" s="223"/>
      <c r="E61" s="223"/>
      <c r="F61" s="223"/>
      <c r="G61" s="223"/>
      <c r="H61" s="223"/>
      <c r="I61" s="223"/>
      <c r="J61" s="223"/>
      <c r="K61" s="223"/>
      <c r="L61" s="223"/>
      <c r="M61" s="223"/>
      <c r="N61" s="223"/>
      <c r="O61" s="223"/>
      <c r="P61" s="223"/>
      <c r="Q61" s="223"/>
      <c r="R61" s="223"/>
      <c r="S61" s="223"/>
      <c r="T61" s="223"/>
      <c r="U61" s="223"/>
    </row>
    <row r="62" spans="1:21">
      <c r="A62" s="278" t="s">
        <v>108</v>
      </c>
      <c r="B62" s="224" t="s">
        <v>12</v>
      </c>
      <c r="C62" s="224" t="s">
        <v>12</v>
      </c>
      <c r="D62" s="224" t="s">
        <v>13</v>
      </c>
      <c r="E62" s="224" t="s">
        <v>13</v>
      </c>
      <c r="F62" s="224" t="s">
        <v>14</v>
      </c>
      <c r="G62" s="224" t="s">
        <v>15</v>
      </c>
      <c r="H62" s="224" t="s">
        <v>16</v>
      </c>
      <c r="I62" s="224" t="s">
        <v>13</v>
      </c>
      <c r="J62" s="224" t="s">
        <v>14</v>
      </c>
      <c r="K62" s="224" t="s">
        <v>15</v>
      </c>
      <c r="L62" s="224" t="s">
        <v>16</v>
      </c>
      <c r="M62" s="224" t="s">
        <v>13</v>
      </c>
      <c r="N62" s="224" t="s">
        <v>14</v>
      </c>
      <c r="O62" s="224" t="s">
        <v>15</v>
      </c>
      <c r="P62" s="224" t="s">
        <v>16</v>
      </c>
      <c r="Q62" s="224" t="s">
        <v>13</v>
      </c>
      <c r="R62" s="224" t="s">
        <v>14</v>
      </c>
      <c r="S62" s="224" t="s">
        <v>15</v>
      </c>
      <c r="T62" s="224" t="s">
        <v>16</v>
      </c>
    </row>
    <row r="63" spans="1:21">
      <c r="A63" s="279" t="s">
        <v>285</v>
      </c>
      <c r="B63" s="225">
        <v>2019</v>
      </c>
      <c r="C63" s="225">
        <v>2023</v>
      </c>
      <c r="D63" s="225">
        <v>2025</v>
      </c>
      <c r="E63" s="225">
        <v>2030</v>
      </c>
      <c r="F63" s="225">
        <v>2030</v>
      </c>
      <c r="G63" s="225">
        <v>2030</v>
      </c>
      <c r="H63" s="225">
        <v>2030</v>
      </c>
      <c r="I63" s="225">
        <v>2035</v>
      </c>
      <c r="J63" s="225">
        <v>2035</v>
      </c>
      <c r="K63" s="225">
        <v>2035</v>
      </c>
      <c r="L63" s="225">
        <v>2035</v>
      </c>
      <c r="M63" s="225">
        <v>2040</v>
      </c>
      <c r="N63" s="225">
        <v>2040</v>
      </c>
      <c r="O63" s="225">
        <v>2040</v>
      </c>
      <c r="P63" s="225">
        <v>2040</v>
      </c>
      <c r="Q63" s="225">
        <v>2050</v>
      </c>
      <c r="R63" s="225">
        <v>2050</v>
      </c>
      <c r="S63" s="225">
        <v>2050</v>
      </c>
      <c r="T63" s="225">
        <v>2050</v>
      </c>
      <c r="U63" s="226" t="s">
        <v>17</v>
      </c>
    </row>
    <row r="64" spans="1:21">
      <c r="A64" s="237" t="s">
        <v>52</v>
      </c>
      <c r="B64" s="281">
        <v>749.33980835613431</v>
      </c>
      <c r="C64" s="281">
        <v>0</v>
      </c>
      <c r="D64" s="281">
        <v>720.85342673688876</v>
      </c>
      <c r="E64" s="281">
        <v>699.52758428512004</v>
      </c>
      <c r="F64" s="281">
        <v>694.34137362846457</v>
      </c>
      <c r="G64" s="281">
        <v>700.75703797088931</v>
      </c>
      <c r="H64" s="281">
        <v>691.33627710660005</v>
      </c>
      <c r="I64" s="281">
        <v>593.56455717297706</v>
      </c>
      <c r="J64" s="281">
        <v>706.61875832085013</v>
      </c>
      <c r="K64" s="281">
        <v>695.52432277544381</v>
      </c>
      <c r="L64" s="281">
        <v>588.32867219933155</v>
      </c>
      <c r="M64" s="281">
        <v>403.16675819276139</v>
      </c>
      <c r="N64" s="281">
        <v>601.98241275270311</v>
      </c>
      <c r="O64" s="281">
        <v>625.31976357992073</v>
      </c>
      <c r="P64" s="281">
        <v>396.91733100116261</v>
      </c>
      <c r="Q64" s="281">
        <v>312.28292161717701</v>
      </c>
      <c r="R64" s="281">
        <v>526.45800136162154</v>
      </c>
      <c r="S64" s="281">
        <v>545.61452328618509</v>
      </c>
      <c r="T64" s="281">
        <v>194.2299936788161</v>
      </c>
      <c r="U64" s="221" t="s">
        <v>32</v>
      </c>
    </row>
    <row r="65" spans="1:21">
      <c r="A65" s="237" t="s">
        <v>24</v>
      </c>
      <c r="B65" s="281">
        <v>0</v>
      </c>
      <c r="C65" s="281"/>
      <c r="D65" s="281">
        <v>0</v>
      </c>
      <c r="E65" s="281">
        <v>0</v>
      </c>
      <c r="F65" s="281">
        <v>0</v>
      </c>
      <c r="G65" s="281">
        <v>0</v>
      </c>
      <c r="H65" s="281">
        <v>0</v>
      </c>
      <c r="I65" s="281">
        <v>0</v>
      </c>
      <c r="J65" s="281">
        <v>0</v>
      </c>
      <c r="K65" s="281">
        <v>0</v>
      </c>
      <c r="L65" s="281">
        <v>0</v>
      </c>
      <c r="M65" s="281">
        <v>0</v>
      </c>
      <c r="N65" s="281">
        <v>0</v>
      </c>
      <c r="O65" s="281">
        <v>0</v>
      </c>
      <c r="P65" s="281">
        <v>0</v>
      </c>
      <c r="Q65" s="281">
        <v>0</v>
      </c>
      <c r="R65" s="281">
        <v>0</v>
      </c>
      <c r="S65" s="281">
        <v>0</v>
      </c>
      <c r="T65" s="281">
        <v>0</v>
      </c>
      <c r="U65" s="221" t="s">
        <v>32</v>
      </c>
    </row>
    <row r="66" spans="1:21">
      <c r="A66" s="237" t="s">
        <v>33</v>
      </c>
      <c r="B66" s="281">
        <v>10.364598302579671</v>
      </c>
      <c r="C66" s="281"/>
      <c r="D66" s="281">
        <v>15.625280852777777</v>
      </c>
      <c r="E66" s="281">
        <v>15.231103399874783</v>
      </c>
      <c r="F66" s="281">
        <v>9.9629400000000192</v>
      </c>
      <c r="G66" s="281">
        <v>17.255864767113671</v>
      </c>
      <c r="H66" s="281">
        <v>11.183879028144686</v>
      </c>
      <c r="I66" s="281">
        <v>14.988103399874786</v>
      </c>
      <c r="J66" s="281">
        <v>10.677339999999996</v>
      </c>
      <c r="K66" s="281">
        <v>17.272374999999958</v>
      </c>
      <c r="L66" s="281">
        <v>14.340655969960441</v>
      </c>
      <c r="M66" s="281">
        <v>12.077739999999974</v>
      </c>
      <c r="N66" s="281">
        <v>13.583739999999999</v>
      </c>
      <c r="O66" s="281">
        <v>18.019749999999981</v>
      </c>
      <c r="P66" s="281">
        <v>15.860536450172276</v>
      </c>
      <c r="Q66" s="281">
        <v>12.077739999999993</v>
      </c>
      <c r="R66" s="281">
        <v>18.958739999999992</v>
      </c>
      <c r="S66" s="281">
        <v>18.019749999999981</v>
      </c>
      <c r="T66" s="281">
        <v>12.88781011128377</v>
      </c>
      <c r="U66" s="221" t="s">
        <v>32</v>
      </c>
    </row>
    <row r="67" spans="1:21">
      <c r="A67" s="237" t="s">
        <v>34</v>
      </c>
      <c r="B67" s="281">
        <v>0</v>
      </c>
      <c r="C67" s="281"/>
      <c r="D67" s="281">
        <v>0.29321826977777782</v>
      </c>
      <c r="E67" s="281">
        <v>0.47874296614210776</v>
      </c>
      <c r="F67" s="281">
        <v>1.4461862223950894</v>
      </c>
      <c r="G67" s="281">
        <v>0.74074296614210877</v>
      </c>
      <c r="H67" s="281">
        <v>0.47874296614210721</v>
      </c>
      <c r="I67" s="281">
        <v>0.53200000000000081</v>
      </c>
      <c r="J67" s="281">
        <v>1.4769999999999981</v>
      </c>
      <c r="K67" s="281">
        <v>0.79399999999999871</v>
      </c>
      <c r="L67" s="281">
        <v>0.53199999999999947</v>
      </c>
      <c r="M67" s="281">
        <v>1.0730000000000013</v>
      </c>
      <c r="N67" s="281">
        <v>0.26200000000000012</v>
      </c>
      <c r="O67" s="281">
        <v>0.26200000000000007</v>
      </c>
      <c r="P67" s="281">
        <v>2.4795408252775637</v>
      </c>
      <c r="Q67" s="281">
        <v>1.072999999999998</v>
      </c>
      <c r="R67" s="281">
        <v>3.4309049999999996</v>
      </c>
      <c r="S67" s="281">
        <v>0.26199999999999973</v>
      </c>
      <c r="T67" s="281">
        <v>4.9999999999999973</v>
      </c>
      <c r="U67" s="221" t="s">
        <v>32</v>
      </c>
    </row>
    <row r="68" spans="1:21">
      <c r="A68" s="237" t="s">
        <v>35</v>
      </c>
      <c r="B68" s="281">
        <v>0</v>
      </c>
      <c r="C68" s="281"/>
      <c r="D68" s="281">
        <v>0</v>
      </c>
      <c r="E68" s="281">
        <v>0</v>
      </c>
      <c r="F68" s="281">
        <v>0</v>
      </c>
      <c r="G68" s="281">
        <v>0</v>
      </c>
      <c r="H68" s="281">
        <v>0</v>
      </c>
      <c r="I68" s="281">
        <v>0</v>
      </c>
      <c r="J68" s="281">
        <v>0</v>
      </c>
      <c r="K68" s="281">
        <v>0</v>
      </c>
      <c r="L68" s="281">
        <v>0</v>
      </c>
      <c r="M68" s="281">
        <v>0</v>
      </c>
      <c r="N68" s="281">
        <v>0</v>
      </c>
      <c r="O68" s="281">
        <v>0</v>
      </c>
      <c r="P68" s="281">
        <v>0</v>
      </c>
      <c r="Q68" s="281">
        <v>0</v>
      </c>
      <c r="R68" s="281">
        <v>0</v>
      </c>
      <c r="S68" s="281">
        <v>0</v>
      </c>
      <c r="T68" s="281">
        <v>0</v>
      </c>
      <c r="U68" s="221" t="s">
        <v>32</v>
      </c>
    </row>
    <row r="69" spans="1:21">
      <c r="A69" s="237" t="s">
        <v>62</v>
      </c>
      <c r="B69" s="281">
        <v>0</v>
      </c>
      <c r="C69" s="281"/>
      <c r="D69" s="281">
        <v>2.9321826977777778</v>
      </c>
      <c r="E69" s="281">
        <v>5.3074008161851776</v>
      </c>
      <c r="F69" s="281">
        <v>5.1049103031507226</v>
      </c>
      <c r="G69" s="281">
        <v>5.5658344053355195</v>
      </c>
      <c r="H69" s="281">
        <v>5.1544618182998745</v>
      </c>
      <c r="I69" s="281">
        <v>13.490844014344946</v>
      </c>
      <c r="J69" s="281">
        <v>13.032716778457104</v>
      </c>
      <c r="K69" s="281">
        <v>23.172127283185205</v>
      </c>
      <c r="L69" s="281">
        <v>11.622381644889071</v>
      </c>
      <c r="M69" s="281">
        <v>28.489915445811999</v>
      </c>
      <c r="N69" s="281">
        <v>19.250614916856225</v>
      </c>
      <c r="O69" s="281">
        <v>35.439884765447609</v>
      </c>
      <c r="P69" s="281">
        <v>24.547356747059943</v>
      </c>
      <c r="Q69" s="281">
        <v>41.731429232214275</v>
      </c>
      <c r="R69" s="281">
        <v>28.152463846679584</v>
      </c>
      <c r="S69" s="281">
        <v>58.807290616876529</v>
      </c>
      <c r="T69" s="281">
        <v>34.22024370922383</v>
      </c>
      <c r="U69" s="221" t="s">
        <v>32</v>
      </c>
    </row>
    <row r="70" spans="1:21">
      <c r="A70" s="237" t="s">
        <v>63</v>
      </c>
      <c r="B70" s="281">
        <v>0</v>
      </c>
      <c r="C70" s="281"/>
      <c r="D70" s="281">
        <v>0</v>
      </c>
      <c r="E70" s="281">
        <v>0</v>
      </c>
      <c r="F70" s="281">
        <v>0</v>
      </c>
      <c r="G70" s="281">
        <v>0</v>
      </c>
      <c r="H70" s="281">
        <v>0</v>
      </c>
      <c r="I70" s="281">
        <v>0</v>
      </c>
      <c r="J70" s="281">
        <v>0</v>
      </c>
      <c r="K70" s="281">
        <v>0</v>
      </c>
      <c r="L70" s="281">
        <v>0</v>
      </c>
      <c r="M70" s="281">
        <v>0</v>
      </c>
      <c r="N70" s="281">
        <v>0</v>
      </c>
      <c r="O70" s="281">
        <v>0</v>
      </c>
      <c r="P70" s="281">
        <v>0</v>
      </c>
      <c r="Q70" s="281">
        <v>0</v>
      </c>
      <c r="R70" s="281">
        <v>0</v>
      </c>
      <c r="S70" s="281">
        <v>0</v>
      </c>
      <c r="T70" s="281">
        <v>0</v>
      </c>
      <c r="U70" s="221" t="s">
        <v>32</v>
      </c>
    </row>
    <row r="71" spans="1:21">
      <c r="A71" s="237" t="s">
        <v>38</v>
      </c>
      <c r="B71" s="281">
        <v>657.20637075583625</v>
      </c>
      <c r="C71" s="281"/>
      <c r="D71" s="281">
        <v>633.01210852566658</v>
      </c>
      <c r="E71" s="281">
        <v>617.96933273869865</v>
      </c>
      <c r="F71" s="281">
        <v>617.28633273869934</v>
      </c>
      <c r="G71" s="281">
        <v>617.27359146807862</v>
      </c>
      <c r="H71" s="281">
        <v>617.29172428332936</v>
      </c>
      <c r="I71" s="281">
        <v>504.0126053945379</v>
      </c>
      <c r="J71" s="281">
        <v>620.8906971781737</v>
      </c>
      <c r="K71" s="281">
        <v>594.36481612803925</v>
      </c>
      <c r="L71" s="281">
        <v>504.60616557379814</v>
      </c>
      <c r="M71" s="281">
        <v>314.11004775103419</v>
      </c>
      <c r="N71" s="281">
        <v>507.45305347162747</v>
      </c>
      <c r="O71" s="281">
        <v>510.78512445025387</v>
      </c>
      <c r="P71" s="281">
        <v>314.06984198273761</v>
      </c>
      <c r="Q71" s="281">
        <v>217.63535246891831</v>
      </c>
      <c r="R71" s="281">
        <v>422.13354323059326</v>
      </c>
      <c r="S71" s="281">
        <v>415.36313338495984</v>
      </c>
      <c r="T71" s="281">
        <v>132.44028477843344</v>
      </c>
      <c r="U71" s="221" t="s">
        <v>32</v>
      </c>
    </row>
    <row r="72" spans="1:21">
      <c r="A72" s="237" t="s">
        <v>39</v>
      </c>
      <c r="B72" s="281">
        <v>78.294398523622803</v>
      </c>
      <c r="C72" s="281"/>
      <c r="D72" s="281">
        <v>64.068191946444443</v>
      </c>
      <c r="E72" s="281">
        <v>59.921004364219371</v>
      </c>
      <c r="F72" s="281">
        <v>59.92100436421935</v>
      </c>
      <c r="G72" s="281">
        <v>59.921004364219399</v>
      </c>
      <c r="H72" s="281">
        <v>57.227469010683947</v>
      </c>
      <c r="I72" s="281">
        <v>59.921004364219442</v>
      </c>
      <c r="J72" s="281">
        <v>59.921004364219371</v>
      </c>
      <c r="K72" s="281">
        <v>59.921004364219343</v>
      </c>
      <c r="L72" s="281">
        <v>57.227469010683919</v>
      </c>
      <c r="M72" s="281">
        <v>46.796054995915199</v>
      </c>
      <c r="N72" s="281">
        <v>60.813004364219431</v>
      </c>
      <c r="O72" s="281">
        <v>60.813004364219282</v>
      </c>
      <c r="P72" s="281">
        <v>39.9600549959152</v>
      </c>
      <c r="Q72" s="281">
        <v>39.145399916044404</v>
      </c>
      <c r="R72" s="281">
        <v>53.162349284348664</v>
      </c>
      <c r="S72" s="281">
        <v>53.162349284348736</v>
      </c>
      <c r="T72" s="281">
        <v>9.6816550798750765</v>
      </c>
      <c r="U72" s="221" t="s">
        <v>32</v>
      </c>
    </row>
    <row r="73" spans="1:21">
      <c r="A73" s="237" t="s">
        <v>64</v>
      </c>
      <c r="B73" s="281">
        <v>3.4744407740956222</v>
      </c>
      <c r="C73" s="281"/>
      <c r="D73" s="281">
        <v>4.9224444444444444</v>
      </c>
      <c r="E73" s="281">
        <v>0.62</v>
      </c>
      <c r="F73" s="281">
        <v>0.62000000000000277</v>
      </c>
      <c r="G73" s="281">
        <v>0</v>
      </c>
      <c r="H73" s="281">
        <v>0</v>
      </c>
      <c r="I73" s="281">
        <v>0.61999999999999944</v>
      </c>
      <c r="J73" s="281">
        <v>0.619999999999997</v>
      </c>
      <c r="K73" s="281">
        <v>0</v>
      </c>
      <c r="L73" s="281">
        <v>0</v>
      </c>
      <c r="M73" s="281">
        <v>0.62000000000000111</v>
      </c>
      <c r="N73" s="281">
        <v>0.62000000000000033</v>
      </c>
      <c r="O73" s="281">
        <v>0</v>
      </c>
      <c r="P73" s="281">
        <v>0</v>
      </c>
      <c r="Q73" s="281">
        <v>0.61999999999999778</v>
      </c>
      <c r="R73" s="281">
        <v>0.62000000000000033</v>
      </c>
      <c r="S73" s="281">
        <v>0</v>
      </c>
      <c r="T73" s="281">
        <v>0</v>
      </c>
      <c r="U73" s="221" t="s">
        <v>32</v>
      </c>
    </row>
    <row r="75" spans="1:21">
      <c r="A75" s="238" t="s">
        <v>65</v>
      </c>
    </row>
    <row r="76" spans="1:21">
      <c r="A76" s="239" t="s">
        <v>66</v>
      </c>
      <c r="B76" s="223"/>
      <c r="C76" s="223"/>
      <c r="D76" s="223"/>
      <c r="E76" s="223"/>
      <c r="F76" s="223"/>
      <c r="G76" s="223"/>
      <c r="H76" s="223"/>
      <c r="I76" s="223"/>
      <c r="J76" s="223"/>
      <c r="K76" s="223"/>
      <c r="L76" s="223"/>
      <c r="M76" s="223"/>
      <c r="N76" s="223"/>
      <c r="O76" s="223"/>
      <c r="P76" s="223"/>
      <c r="Q76" s="223"/>
      <c r="R76" s="223"/>
      <c r="S76" s="223"/>
      <c r="T76" s="223"/>
      <c r="U76" s="223"/>
    </row>
    <row r="77" spans="1:21">
      <c r="A77" s="278" t="s">
        <v>108</v>
      </c>
      <c r="B77" s="224" t="s">
        <v>12</v>
      </c>
      <c r="C77" s="224" t="s">
        <v>12</v>
      </c>
      <c r="D77" s="224" t="s">
        <v>13</v>
      </c>
      <c r="E77" s="224" t="s">
        <v>13</v>
      </c>
      <c r="F77" s="224" t="s">
        <v>14</v>
      </c>
      <c r="G77" s="224" t="s">
        <v>15</v>
      </c>
      <c r="H77" s="224" t="s">
        <v>16</v>
      </c>
      <c r="I77" s="224" t="s">
        <v>13</v>
      </c>
      <c r="J77" s="224" t="s">
        <v>14</v>
      </c>
      <c r="K77" s="224" t="s">
        <v>15</v>
      </c>
      <c r="L77" s="224" t="s">
        <v>16</v>
      </c>
      <c r="M77" s="224" t="s">
        <v>13</v>
      </c>
      <c r="N77" s="224" t="s">
        <v>14</v>
      </c>
      <c r="O77" s="224" t="s">
        <v>15</v>
      </c>
      <c r="P77" s="224" t="s">
        <v>16</v>
      </c>
      <c r="Q77" s="224" t="s">
        <v>13</v>
      </c>
      <c r="R77" s="224" t="s">
        <v>14</v>
      </c>
      <c r="S77" s="224" t="s">
        <v>15</v>
      </c>
      <c r="T77" s="224" t="s">
        <v>16</v>
      </c>
    </row>
    <row r="78" spans="1:21">
      <c r="A78" s="279" t="s">
        <v>285</v>
      </c>
      <c r="B78" s="225">
        <v>2019</v>
      </c>
      <c r="C78" s="225">
        <v>2023</v>
      </c>
      <c r="D78" s="225">
        <v>2025</v>
      </c>
      <c r="E78" s="225">
        <v>2030</v>
      </c>
      <c r="F78" s="225">
        <v>2030</v>
      </c>
      <c r="G78" s="225">
        <v>2030</v>
      </c>
      <c r="H78" s="225">
        <v>2030</v>
      </c>
      <c r="I78" s="225">
        <v>2035</v>
      </c>
      <c r="J78" s="225">
        <v>2035</v>
      </c>
      <c r="K78" s="225">
        <v>2035</v>
      </c>
      <c r="L78" s="225">
        <v>2035</v>
      </c>
      <c r="M78" s="225">
        <v>2040</v>
      </c>
      <c r="N78" s="225">
        <v>2040</v>
      </c>
      <c r="O78" s="225">
        <v>2040</v>
      </c>
      <c r="P78" s="225">
        <v>2040</v>
      </c>
      <c r="Q78" s="225">
        <v>2050</v>
      </c>
      <c r="R78" s="225">
        <v>2050</v>
      </c>
      <c r="S78" s="225">
        <v>2050</v>
      </c>
      <c r="T78" s="225">
        <v>2050</v>
      </c>
      <c r="U78" s="226" t="s">
        <v>17</v>
      </c>
    </row>
    <row r="79" spans="1:21">
      <c r="A79" s="237" t="s">
        <v>52</v>
      </c>
      <c r="B79" s="281">
        <v>759.61840777657358</v>
      </c>
      <c r="C79" s="281">
        <v>0</v>
      </c>
      <c r="D79" s="281">
        <v>731.13975569088882</v>
      </c>
      <c r="E79" s="281">
        <v>721.24223335290606</v>
      </c>
      <c r="F79" s="281">
        <v>716.21016634605417</v>
      </c>
      <c r="G79" s="281">
        <v>723.67092161912399</v>
      </c>
      <c r="H79" s="281">
        <v>716.44655198285102</v>
      </c>
      <c r="I79" s="281">
        <v>634.33316773068975</v>
      </c>
      <c r="J79" s="281">
        <v>752.26391823973961</v>
      </c>
      <c r="K79" s="281">
        <v>777.86851599263252</v>
      </c>
      <c r="L79" s="281">
        <v>622.8695665458423</v>
      </c>
      <c r="M79" s="281">
        <v>473.62409332744573</v>
      </c>
      <c r="N79" s="281">
        <v>656.67383032202883</v>
      </c>
      <c r="O79" s="281">
        <v>734.2953464577572</v>
      </c>
      <c r="P79" s="281">
        <v>453.32431025095809</v>
      </c>
      <c r="Q79" s="281">
        <v>416.40939449813629</v>
      </c>
      <c r="R79" s="281">
        <v>598.03059534311819</v>
      </c>
      <c r="S79" s="281">
        <v>726.28308636509689</v>
      </c>
      <c r="T79" s="281">
        <v>266.2952514153269</v>
      </c>
      <c r="U79" s="221" t="s">
        <v>32</v>
      </c>
    </row>
    <row r="80" spans="1:21">
      <c r="A80" s="237" t="s">
        <v>24</v>
      </c>
      <c r="B80" s="281">
        <v>3.3419444904378528E-13</v>
      </c>
      <c r="C80" s="281">
        <v>0</v>
      </c>
      <c r="D80" s="281">
        <v>-7.2367025007569188E-14</v>
      </c>
      <c r="E80" s="281">
        <v>-4.8590436136166547E-10</v>
      </c>
      <c r="F80" s="281">
        <v>-6.1359350399169863E-10</v>
      </c>
      <c r="G80" s="281">
        <v>-2.846067661971152E-10</v>
      </c>
      <c r="H80" s="281">
        <v>-6.2079061895612439E-10</v>
      </c>
      <c r="I80" s="281">
        <v>-4.6081919400561785E-10</v>
      </c>
      <c r="J80" s="281">
        <v>-2.5895097358794445E-10</v>
      </c>
      <c r="K80" s="281">
        <v>-3.921751223255635E-10</v>
      </c>
      <c r="L80" s="281">
        <v>-4.0680029079319608E-10</v>
      </c>
      <c r="M80" s="281">
        <v>-6.2981300219063469E-11</v>
      </c>
      <c r="N80" s="281">
        <v>-6.6271339074652035E-10</v>
      </c>
      <c r="O80" s="281">
        <v>-1.6444169548647919E-10</v>
      </c>
      <c r="P80" s="281">
        <v>-7.0536572393103157E-11</v>
      </c>
      <c r="Q80" s="281">
        <v>-6.0944664168460737E-11</v>
      </c>
      <c r="R80" s="281">
        <v>-4.1660373123702623E-10</v>
      </c>
      <c r="S80" s="281">
        <v>-3.0811058281265136E-10</v>
      </c>
      <c r="T80" s="281">
        <v>-2.6427669324755785E-10</v>
      </c>
      <c r="U80" s="221" t="s">
        <v>32</v>
      </c>
    </row>
    <row r="81" spans="1:21">
      <c r="A81" s="237" t="s">
        <v>33</v>
      </c>
      <c r="B81" s="281">
        <v>2.1329820753404278E-11</v>
      </c>
      <c r="C81" s="281">
        <v>0</v>
      </c>
      <c r="D81" s="281">
        <v>6.1575836653333331</v>
      </c>
      <c r="E81" s="281">
        <v>11.286747575789759</v>
      </c>
      <c r="F81" s="281">
        <v>10.489048916191269</v>
      </c>
      <c r="G81" s="281">
        <v>11.822288116739751</v>
      </c>
      <c r="H81" s="281">
        <v>10.78211314951219</v>
      </c>
      <c r="I81" s="281">
        <v>13.117304298482088</v>
      </c>
      <c r="J81" s="281">
        <v>29.16113168611923</v>
      </c>
      <c r="K81" s="281">
        <v>24.07332268622466</v>
      </c>
      <c r="L81" s="281">
        <v>10.227265099490211</v>
      </c>
      <c r="M81" s="281">
        <v>17.198192164490163</v>
      </c>
      <c r="N81" s="281">
        <v>35.526804450474231</v>
      </c>
      <c r="O81" s="281">
        <v>27.268228508890708</v>
      </c>
      <c r="P81" s="281">
        <v>9.2644609630908565</v>
      </c>
      <c r="Q81" s="281">
        <v>50.027741592816589</v>
      </c>
      <c r="R81" s="281">
        <v>59.86288580271917</v>
      </c>
      <c r="S81" s="281">
        <v>57.874269974204246</v>
      </c>
      <c r="T81" s="281">
        <v>16.336890640340584</v>
      </c>
      <c r="U81" s="221" t="s">
        <v>32</v>
      </c>
    </row>
    <row r="82" spans="1:21">
      <c r="A82" s="237" t="s">
        <v>34</v>
      </c>
      <c r="B82" s="281">
        <v>4.7180640046704755E-12</v>
      </c>
      <c r="C82" s="281">
        <v>0</v>
      </c>
      <c r="D82" s="281">
        <v>3.1520964001111116</v>
      </c>
      <c r="E82" s="281">
        <v>4.7130816403947842</v>
      </c>
      <c r="F82" s="281">
        <v>0.47871329320060474</v>
      </c>
      <c r="G82" s="281">
        <v>6.5886121811321585</v>
      </c>
      <c r="H82" s="281">
        <v>0.45022219178716227</v>
      </c>
      <c r="I82" s="281">
        <v>4.5248716656924923</v>
      </c>
      <c r="J82" s="281">
        <v>0.51717894431269895</v>
      </c>
      <c r="K82" s="281">
        <v>5.8391709587963971</v>
      </c>
      <c r="L82" s="281">
        <v>4.1679062570543254E-2</v>
      </c>
      <c r="M82" s="281">
        <v>0.52716745276709343</v>
      </c>
      <c r="N82" s="281">
        <v>0.32429999991092451</v>
      </c>
      <c r="O82" s="281">
        <v>5.6233272180209424</v>
      </c>
      <c r="P82" s="281">
        <v>9.9999999984051222E-2</v>
      </c>
      <c r="Q82" s="281">
        <v>0.70817888160387366</v>
      </c>
      <c r="R82" s="281">
        <v>0.3729449999169418</v>
      </c>
      <c r="S82" s="281">
        <v>6.1985723251554621</v>
      </c>
      <c r="T82" s="281">
        <v>9.9999999951757915E-2</v>
      </c>
      <c r="U82" s="221" t="s">
        <v>32</v>
      </c>
    </row>
    <row r="83" spans="1:21">
      <c r="A83" s="237" t="s">
        <v>35</v>
      </c>
      <c r="B83" s="281">
        <v>0</v>
      </c>
      <c r="C83" s="281">
        <v>0</v>
      </c>
      <c r="D83" s="281">
        <v>0</v>
      </c>
      <c r="E83" s="281">
        <v>-1.021633126985221E-11</v>
      </c>
      <c r="F83" s="281">
        <v>-3.7556095611179889E-12</v>
      </c>
      <c r="G83" s="281">
        <v>-3.4450135766306428E-11</v>
      </c>
      <c r="H83" s="281">
        <v>-3.8824543580062815E-12</v>
      </c>
      <c r="I83" s="281">
        <v>-4.9181085370886011E-12</v>
      </c>
      <c r="J83" s="281">
        <v>-4.41765872438714E-12</v>
      </c>
      <c r="K83" s="281">
        <v>-4.0822638458504164E-11</v>
      </c>
      <c r="L83" s="281">
        <v>-2.9941299439783965E-11</v>
      </c>
      <c r="M83" s="281">
        <v>-2.738863163709297E-11</v>
      </c>
      <c r="N83" s="281">
        <v>-4.5809159444631959E-11</v>
      </c>
      <c r="O83" s="281">
        <v>-3.3689468471598181E-11</v>
      </c>
      <c r="P83" s="281">
        <v>0</v>
      </c>
      <c r="Q83" s="281">
        <v>-1.5081393358595815E-11</v>
      </c>
      <c r="R83" s="281">
        <v>-5.8906081769616364E-11</v>
      </c>
      <c r="S83" s="281">
        <v>-2.3399974695692557E-11</v>
      </c>
      <c r="T83" s="281">
        <v>0</v>
      </c>
      <c r="U83" s="221" t="s">
        <v>32</v>
      </c>
    </row>
    <row r="84" spans="1:21">
      <c r="A84" s="237" t="s">
        <v>62</v>
      </c>
      <c r="B84" s="281">
        <v>0</v>
      </c>
      <c r="C84" s="281">
        <v>0</v>
      </c>
      <c r="D84" s="281">
        <v>12.38847189811111</v>
      </c>
      <c r="E84" s="281">
        <v>22.588888888842298</v>
      </c>
      <c r="F84" s="281">
        <v>22.588888888883886</v>
      </c>
      <c r="G84" s="281">
        <v>22.588888888860289</v>
      </c>
      <c r="H84" s="281">
        <v>22.588888888886327</v>
      </c>
      <c r="I84" s="281">
        <v>44.616013334127992</v>
      </c>
      <c r="J84" s="281">
        <v>31.889471666658775</v>
      </c>
      <c r="K84" s="281">
        <v>83.013771666587104</v>
      </c>
      <c r="L84" s="281">
        <v>39.045199999985478</v>
      </c>
      <c r="M84" s="281">
        <v>91.701737779359931</v>
      </c>
      <c r="N84" s="281">
        <v>41.190054444377708</v>
      </c>
      <c r="O84" s="281">
        <v>121.23865444431044</v>
      </c>
      <c r="P84" s="281">
        <v>81.530444444445223</v>
      </c>
      <c r="Q84" s="281">
        <v>104.34791999988431</v>
      </c>
      <c r="R84" s="281">
        <v>59.791219999894551</v>
      </c>
      <c r="S84" s="281">
        <v>183.08841999971105</v>
      </c>
      <c r="T84" s="281">
        <v>103.67199999999539</v>
      </c>
      <c r="U84" s="221" t="s">
        <v>32</v>
      </c>
    </row>
    <row r="85" spans="1:21">
      <c r="A85" s="237" t="s">
        <v>63</v>
      </c>
      <c r="B85" s="281">
        <v>0</v>
      </c>
      <c r="C85" s="281">
        <v>0</v>
      </c>
      <c r="D85" s="281">
        <v>0</v>
      </c>
      <c r="E85" s="281">
        <v>0</v>
      </c>
      <c r="F85" s="281">
        <v>0</v>
      </c>
      <c r="G85" s="281">
        <v>0</v>
      </c>
      <c r="H85" s="281">
        <v>0</v>
      </c>
      <c r="I85" s="281">
        <v>0</v>
      </c>
      <c r="J85" s="281">
        <v>0</v>
      </c>
      <c r="K85" s="281">
        <v>0</v>
      </c>
      <c r="L85" s="281">
        <v>0</v>
      </c>
      <c r="M85" s="281">
        <v>0</v>
      </c>
      <c r="N85" s="281">
        <v>0</v>
      </c>
      <c r="O85" s="281">
        <v>0</v>
      </c>
      <c r="P85" s="281">
        <v>0</v>
      </c>
      <c r="Q85" s="281">
        <v>0</v>
      </c>
      <c r="R85" s="281">
        <v>0</v>
      </c>
      <c r="S85" s="281">
        <v>0</v>
      </c>
      <c r="T85" s="281">
        <v>0</v>
      </c>
      <c r="U85" s="221" t="s">
        <v>32</v>
      </c>
    </row>
    <row r="86" spans="1:21">
      <c r="A86" s="237" t="s">
        <v>38</v>
      </c>
      <c r="B86" s="281">
        <v>745.65734386255053</v>
      </c>
      <c r="C86" s="281">
        <v>0</v>
      </c>
      <c r="D86" s="281">
        <v>705.33654795044447</v>
      </c>
      <c r="E86" s="281">
        <v>675.67274994506704</v>
      </c>
      <c r="F86" s="281">
        <v>675.67274994506727</v>
      </c>
      <c r="G86" s="281">
        <v>675.69036712948036</v>
      </c>
      <c r="H86" s="281">
        <v>675.64456245000736</v>
      </c>
      <c r="I86" s="281">
        <v>557.74807278915398</v>
      </c>
      <c r="J86" s="281">
        <v>676.36923029921547</v>
      </c>
      <c r="K86" s="281">
        <v>646.32856668633656</v>
      </c>
      <c r="L86" s="281">
        <v>560.12904906286667</v>
      </c>
      <c r="M86" s="281">
        <v>343.63003515632516</v>
      </c>
      <c r="N86" s="281">
        <v>559.06571065336345</v>
      </c>
      <c r="O86" s="281">
        <v>557.96676624319321</v>
      </c>
      <c r="P86" s="281">
        <v>348.42017519881148</v>
      </c>
      <c r="Q86" s="281">
        <v>227.64645353348612</v>
      </c>
      <c r="R86" s="281">
        <v>444.32444405064717</v>
      </c>
      <c r="S86" s="281">
        <v>442.10893804589909</v>
      </c>
      <c r="T86" s="281">
        <v>127.96304492376879</v>
      </c>
      <c r="U86" s="221" t="s">
        <v>32</v>
      </c>
    </row>
    <row r="87" spans="1:21">
      <c r="A87" s="237" t="s">
        <v>39</v>
      </c>
      <c r="B87" s="281">
        <v>13.961063913996725</v>
      </c>
      <c r="C87" s="281">
        <v>0</v>
      </c>
      <c r="D87" s="281">
        <v>4.1050557768888876</v>
      </c>
      <c r="E87" s="281">
        <v>6.9807653033082859</v>
      </c>
      <c r="F87" s="281">
        <v>6.9807653033284431</v>
      </c>
      <c r="G87" s="281">
        <v>6.9807653032826851</v>
      </c>
      <c r="H87" s="281">
        <v>6.9807653033125412</v>
      </c>
      <c r="I87" s="281">
        <v>14.326905643698957</v>
      </c>
      <c r="J87" s="281">
        <v>14.32690564369687</v>
      </c>
      <c r="K87" s="281">
        <v>18.613683995166923</v>
      </c>
      <c r="L87" s="281">
        <v>13.426373321371972</v>
      </c>
      <c r="M87" s="281">
        <v>20.56696077459376</v>
      </c>
      <c r="N87" s="281">
        <v>20.566960774611101</v>
      </c>
      <c r="O87" s="281">
        <v>22.198370043564147</v>
      </c>
      <c r="P87" s="281">
        <v>14.00922964472946</v>
      </c>
      <c r="Q87" s="281">
        <v>33.679100490421433</v>
      </c>
      <c r="R87" s="281">
        <v>33.679100490415813</v>
      </c>
      <c r="S87" s="281">
        <v>37.012886020510074</v>
      </c>
      <c r="T87" s="281">
        <v>18.223315851553259</v>
      </c>
      <c r="U87" s="221" t="s">
        <v>32</v>
      </c>
    </row>
    <row r="88" spans="1:21">
      <c r="A88" s="237" t="s">
        <v>64</v>
      </c>
      <c r="B88" s="281">
        <v>0</v>
      </c>
      <c r="C88" s="281">
        <v>0</v>
      </c>
      <c r="D88" s="281">
        <v>0</v>
      </c>
      <c r="E88" s="281">
        <v>0</v>
      </c>
      <c r="F88" s="281">
        <v>0</v>
      </c>
      <c r="G88" s="281">
        <v>-5.2258904537083748E-11</v>
      </c>
      <c r="H88" s="281">
        <v>-2.9863818085118637E-11</v>
      </c>
      <c r="I88" s="281">
        <v>0</v>
      </c>
      <c r="J88" s="281">
        <v>0</v>
      </c>
      <c r="K88" s="281">
        <v>-4.5987086139120773E-11</v>
      </c>
      <c r="L88" s="281">
        <v>-5.910542055786983E-12</v>
      </c>
      <c r="M88" s="281">
        <v>0</v>
      </c>
      <c r="N88" s="281">
        <v>0</v>
      </c>
      <c r="O88" s="281">
        <v>-2.4091506567458493E-11</v>
      </c>
      <c r="P88" s="281">
        <v>-3.2469358757225563E-11</v>
      </c>
      <c r="Q88" s="281">
        <v>0</v>
      </c>
      <c r="R88" s="281">
        <v>0</v>
      </c>
      <c r="S88" s="281">
        <v>-5.1653487043168392E-11</v>
      </c>
      <c r="T88" s="281">
        <v>-1.8588831141030861E-11</v>
      </c>
      <c r="U88" s="221" t="s">
        <v>32</v>
      </c>
    </row>
    <row r="90" spans="1:21">
      <c r="A90" s="238" t="s">
        <v>67</v>
      </c>
    </row>
    <row r="91" spans="1:21">
      <c r="A91" s="239" t="s">
        <v>68</v>
      </c>
      <c r="B91" s="223"/>
      <c r="C91" s="223"/>
      <c r="D91" s="223"/>
      <c r="E91" s="223"/>
      <c r="F91" s="223"/>
      <c r="G91" s="223"/>
      <c r="H91" s="223"/>
      <c r="I91" s="223"/>
      <c r="J91" s="223"/>
      <c r="K91" s="223"/>
      <c r="L91" s="223"/>
      <c r="M91" s="223"/>
      <c r="N91" s="223"/>
      <c r="O91" s="223"/>
      <c r="P91" s="223"/>
      <c r="Q91" s="223"/>
      <c r="R91" s="223"/>
      <c r="S91" s="223"/>
      <c r="T91" s="223"/>
      <c r="U91" s="223"/>
    </row>
    <row r="92" spans="1:21">
      <c r="A92" s="278" t="s">
        <v>108</v>
      </c>
      <c r="B92" s="224" t="s">
        <v>12</v>
      </c>
      <c r="C92" s="224" t="s">
        <v>12</v>
      </c>
      <c r="D92" s="224" t="s">
        <v>13</v>
      </c>
      <c r="E92" s="224" t="s">
        <v>13</v>
      </c>
      <c r="F92" s="224" t="s">
        <v>14</v>
      </c>
      <c r="G92" s="224" t="s">
        <v>15</v>
      </c>
      <c r="H92" s="224" t="s">
        <v>16</v>
      </c>
      <c r="I92" s="224" t="s">
        <v>13</v>
      </c>
      <c r="J92" s="224" t="s">
        <v>14</v>
      </c>
      <c r="K92" s="224" t="s">
        <v>15</v>
      </c>
      <c r="L92" s="224" t="s">
        <v>16</v>
      </c>
      <c r="M92" s="224" t="s">
        <v>13</v>
      </c>
      <c r="N92" s="224" t="s">
        <v>14</v>
      </c>
      <c r="O92" s="224" t="s">
        <v>15</v>
      </c>
      <c r="P92" s="224" t="s">
        <v>16</v>
      </c>
      <c r="Q92" s="224" t="s">
        <v>13</v>
      </c>
      <c r="R92" s="224" t="s">
        <v>14</v>
      </c>
      <c r="S92" s="224" t="s">
        <v>15</v>
      </c>
      <c r="T92" s="224" t="s">
        <v>16</v>
      </c>
    </row>
    <row r="93" spans="1:21">
      <c r="A93" s="279" t="s">
        <v>285</v>
      </c>
      <c r="B93" s="225">
        <v>2019</v>
      </c>
      <c r="C93" s="225">
        <v>2023</v>
      </c>
      <c r="D93" s="225">
        <v>2025</v>
      </c>
      <c r="E93" s="225">
        <v>2030</v>
      </c>
      <c r="F93" s="225">
        <v>2030</v>
      </c>
      <c r="G93" s="225">
        <v>2030</v>
      </c>
      <c r="H93" s="225">
        <v>2030</v>
      </c>
      <c r="I93" s="225">
        <v>2035</v>
      </c>
      <c r="J93" s="225">
        <v>2035</v>
      </c>
      <c r="K93" s="225">
        <v>2035</v>
      </c>
      <c r="L93" s="225">
        <v>2035</v>
      </c>
      <c r="M93" s="225">
        <v>2040</v>
      </c>
      <c r="N93" s="225">
        <v>2040</v>
      </c>
      <c r="O93" s="225">
        <v>2040</v>
      </c>
      <c r="P93" s="225">
        <v>2040</v>
      </c>
      <c r="Q93" s="225">
        <v>2050</v>
      </c>
      <c r="R93" s="225">
        <v>2050</v>
      </c>
      <c r="S93" s="225">
        <v>2050</v>
      </c>
      <c r="T93" s="225">
        <v>2050</v>
      </c>
      <c r="U93" s="226" t="s">
        <v>17</v>
      </c>
    </row>
    <row r="94" spans="1:21">
      <c r="A94" s="240" t="s">
        <v>18</v>
      </c>
      <c r="B94" s="281">
        <v>23.688258613367246</v>
      </c>
      <c r="C94" s="281">
        <v>21.194444444444443</v>
      </c>
      <c r="D94" s="281">
        <v>23.417708244360007</v>
      </c>
      <c r="E94" s="281">
        <v>27.830760455459416</v>
      </c>
      <c r="F94" s="281">
        <v>27.72578901493139</v>
      </c>
      <c r="G94" s="281">
        <v>26.848996923604659</v>
      </c>
      <c r="H94" s="281">
        <v>26.829392321002569</v>
      </c>
      <c r="I94" s="281">
        <v>37.345848392694165</v>
      </c>
      <c r="J94" s="281">
        <v>33.656853705835836</v>
      </c>
      <c r="K94" s="281">
        <v>35.61857981642472</v>
      </c>
      <c r="L94" s="281">
        <v>37.023037567237139</v>
      </c>
      <c r="M94" s="281">
        <v>44.692463017408862</v>
      </c>
      <c r="N94" s="281">
        <v>39.716667123850165</v>
      </c>
      <c r="O94" s="281">
        <v>43.539784767684665</v>
      </c>
      <c r="P94" s="281">
        <v>45.173250074477863</v>
      </c>
      <c r="Q94" s="281">
        <v>49.510430514368664</v>
      </c>
      <c r="R94" s="281">
        <v>42.248652699547002</v>
      </c>
      <c r="S94" s="281">
        <v>45.833185661719355</v>
      </c>
      <c r="T94" s="281">
        <v>48.647802951212199</v>
      </c>
      <c r="U94" s="221" t="s">
        <v>32</v>
      </c>
    </row>
    <row r="95" spans="1:21">
      <c r="A95" s="237" t="s">
        <v>69</v>
      </c>
      <c r="B95" s="281">
        <v>32.629276886947892</v>
      </c>
      <c r="C95" s="281">
        <v>35</v>
      </c>
      <c r="D95" s="281">
        <v>26.241305972570572</v>
      </c>
      <c r="E95" s="281">
        <v>26.31815996444924</v>
      </c>
      <c r="F95" s="281">
        <v>26.4966636032837</v>
      </c>
      <c r="G95" s="281">
        <v>26.894059350023429</v>
      </c>
      <c r="H95" s="281">
        <v>26.880271317504189</v>
      </c>
      <c r="I95" s="281">
        <v>27.617662451101804</v>
      </c>
      <c r="J95" s="281">
        <v>28.735178649067446</v>
      </c>
      <c r="K95" s="281">
        <v>28.547063300699026</v>
      </c>
      <c r="L95" s="281">
        <v>27.913241064171082</v>
      </c>
      <c r="M95" s="281">
        <v>28.988045074060945</v>
      </c>
      <c r="N95" s="281">
        <v>31.111925300639278</v>
      </c>
      <c r="O95" s="281">
        <v>30.366391643175696</v>
      </c>
      <c r="P95" s="281">
        <v>30.129536540420752</v>
      </c>
      <c r="Q95" s="281">
        <v>31.217414574868528</v>
      </c>
      <c r="R95" s="281">
        <v>31.300357961756724</v>
      </c>
      <c r="S95" s="281">
        <v>31.067547418647585</v>
      </c>
      <c r="T95" s="281">
        <v>31.067547418646889</v>
      </c>
      <c r="U95" s="221" t="s">
        <v>32</v>
      </c>
    </row>
    <row r="96" spans="1:21">
      <c r="A96" s="237" t="s">
        <v>21</v>
      </c>
      <c r="B96" s="281">
        <v>30</v>
      </c>
      <c r="C96" s="281">
        <v>37.623456790123463</v>
      </c>
      <c r="D96" s="281">
        <v>46.59955431888546</v>
      </c>
      <c r="E96" s="281">
        <v>57.449126882432587</v>
      </c>
      <c r="F96" s="281">
        <v>59.759039067682792</v>
      </c>
      <c r="G96" s="281">
        <v>56.053081850972568</v>
      </c>
      <c r="H96" s="281">
        <v>54.17087769368694</v>
      </c>
      <c r="I96" s="281">
        <v>68.958569872144011</v>
      </c>
      <c r="J96" s="281">
        <v>80.837983375054108</v>
      </c>
      <c r="K96" s="281">
        <v>68.012442356330411</v>
      </c>
      <c r="L96" s="281">
        <v>59.002747206310374</v>
      </c>
      <c r="M96" s="281">
        <v>90.491737805363599</v>
      </c>
      <c r="N96" s="281">
        <v>111.31655358739411</v>
      </c>
      <c r="O96" s="281">
        <v>85.303628348460904</v>
      </c>
      <c r="P96" s="281">
        <v>67.11108956973834</v>
      </c>
      <c r="Q96" s="281">
        <v>119.6241436416901</v>
      </c>
      <c r="R96" s="281">
        <v>138.78424433360317</v>
      </c>
      <c r="S96" s="281">
        <v>107.34195419574088</v>
      </c>
      <c r="T96" s="281">
        <v>74.832440806666355</v>
      </c>
      <c r="U96" s="221" t="s">
        <v>32</v>
      </c>
    </row>
    <row r="97" spans="1:21">
      <c r="A97" s="237" t="s">
        <v>47</v>
      </c>
      <c r="B97" s="281">
        <v>4.018758000000008</v>
      </c>
      <c r="C97" s="281">
        <v>5.5555555555555554</v>
      </c>
      <c r="D97" s="281">
        <v>8.5197669600000125</v>
      </c>
      <c r="E97" s="281">
        <v>25.398550560000047</v>
      </c>
      <c r="F97" s="281">
        <v>29.055620340000058</v>
      </c>
      <c r="G97" s="281">
        <v>23.911610100000043</v>
      </c>
      <c r="H97" s="281">
        <v>23.911610100000043</v>
      </c>
      <c r="I97" s="281">
        <v>38.21838858000006</v>
      </c>
      <c r="J97" s="281">
        <v>48.827909700000085</v>
      </c>
      <c r="K97" s="281">
        <v>33.958505100000053</v>
      </c>
      <c r="L97" s="281">
        <v>33.958505100000053</v>
      </c>
      <c r="M97" s="281">
        <v>47.140031340000085</v>
      </c>
      <c r="N97" s="281">
        <v>63.73750188000011</v>
      </c>
      <c r="O97" s="281">
        <v>40.388517900000082</v>
      </c>
      <c r="P97" s="281">
        <v>40.388517900000082</v>
      </c>
      <c r="Q97" s="281">
        <v>54.936421860000081</v>
      </c>
      <c r="R97" s="281">
        <v>78.405968580000135</v>
      </c>
      <c r="S97" s="281">
        <v>44.929714440000083</v>
      </c>
      <c r="T97" s="281">
        <v>44.929714440000083</v>
      </c>
      <c r="U97" s="221" t="s">
        <v>32</v>
      </c>
    </row>
    <row r="98" spans="1:21">
      <c r="A98" s="237" t="s">
        <v>70</v>
      </c>
      <c r="B98" s="281">
        <v>2.3635881599999999</v>
      </c>
      <c r="C98" s="281">
        <v>3.8888888888888888</v>
      </c>
      <c r="D98" s="281">
        <v>5.9109596282060979</v>
      </c>
      <c r="E98" s="281">
        <v>16.136994733577978</v>
      </c>
      <c r="F98" s="281">
        <v>21.664192548253229</v>
      </c>
      <c r="G98" s="281">
        <v>12.17988295139898</v>
      </c>
      <c r="H98" s="281">
        <v>14.577014289667357</v>
      </c>
      <c r="I98" s="281">
        <v>33.470838807502751</v>
      </c>
      <c r="J98" s="281">
        <v>42.453034206342807</v>
      </c>
      <c r="K98" s="281">
        <v>23.621451102351628</v>
      </c>
      <c r="L98" s="281">
        <v>29.4073762556745</v>
      </c>
      <c r="M98" s="281">
        <v>53.062180958923697</v>
      </c>
      <c r="N98" s="281">
        <v>62.888256031980085</v>
      </c>
      <c r="O98" s="281">
        <v>37.015756284249861</v>
      </c>
      <c r="P98" s="281">
        <v>44.501674798639307</v>
      </c>
      <c r="Q98" s="281">
        <v>65.844383584834276</v>
      </c>
      <c r="R98" s="281">
        <v>69.818832413836944</v>
      </c>
      <c r="S98" s="281">
        <v>57.138997222266141</v>
      </c>
      <c r="T98" s="281">
        <v>58.49329862058822</v>
      </c>
      <c r="U98" s="221" t="s">
        <v>32</v>
      </c>
    </row>
    <row r="99" spans="1:21">
      <c r="A99" s="237" t="s">
        <v>46</v>
      </c>
      <c r="B99" s="281">
        <v>0</v>
      </c>
      <c r="C99" s="281">
        <v>0</v>
      </c>
      <c r="D99" s="281">
        <v>0</v>
      </c>
      <c r="E99" s="281">
        <v>1.1560965809649997</v>
      </c>
      <c r="F99" s="281">
        <v>1.1683954807625001</v>
      </c>
      <c r="G99" s="281">
        <v>1.1683954807625001</v>
      </c>
      <c r="H99" s="281">
        <v>1.1683954807625001</v>
      </c>
      <c r="I99" s="281">
        <v>1.2572208681888888</v>
      </c>
      <c r="J99" s="281">
        <v>1.2954841120033334</v>
      </c>
      <c r="K99" s="281">
        <v>1.2298899797500003</v>
      </c>
      <c r="L99" s="281">
        <v>1.2954841120033334</v>
      </c>
      <c r="M99" s="281">
        <v>1.4143734767125</v>
      </c>
      <c r="N99" s="281">
        <v>1.9481759503833334</v>
      </c>
      <c r="O99" s="281">
        <v>1.907179617725</v>
      </c>
      <c r="P99" s="281">
        <v>1.9481759503833334</v>
      </c>
      <c r="Q99" s="281">
        <v>2.4304496251937504</v>
      </c>
      <c r="R99" s="281">
        <v>2.5010974532700003</v>
      </c>
      <c r="S99" s="281">
        <v>2.4764996536749995</v>
      </c>
      <c r="T99" s="281">
        <v>2.5010974532700003</v>
      </c>
      <c r="U99" s="221" t="s">
        <v>32</v>
      </c>
    </row>
    <row r="100" spans="1:21">
      <c r="A100" s="237" t="s">
        <v>71</v>
      </c>
      <c r="B100" s="281">
        <v>11.446234369444447</v>
      </c>
      <c r="C100" s="281">
        <v>7.3888888888888893</v>
      </c>
      <c r="D100" s="281">
        <v>10.533794810468601</v>
      </c>
      <c r="E100" s="281">
        <v>10.06462134648134</v>
      </c>
      <c r="F100" s="281">
        <v>13.484206949327911</v>
      </c>
      <c r="G100" s="281">
        <v>10.988499062935713</v>
      </c>
      <c r="H100" s="281">
        <v>9.4620911732524249</v>
      </c>
      <c r="I100" s="281">
        <v>11.107749561123986</v>
      </c>
      <c r="J100" s="281">
        <v>14.366193026311196</v>
      </c>
      <c r="K100" s="281">
        <v>10.757688205222379</v>
      </c>
      <c r="L100" s="281">
        <v>9.1582179419252689</v>
      </c>
      <c r="M100" s="281">
        <v>12.078347638184644</v>
      </c>
      <c r="N100" s="281">
        <v>14.757295207583358</v>
      </c>
      <c r="O100" s="281">
        <v>11.023491831010503</v>
      </c>
      <c r="P100" s="281">
        <v>9.0102534354148549</v>
      </c>
      <c r="Q100" s="281">
        <v>13.686444391692639</v>
      </c>
      <c r="R100" s="281">
        <v>15.45054749277843</v>
      </c>
      <c r="S100" s="281">
        <v>11.454539481992237</v>
      </c>
      <c r="T100" s="281">
        <v>8.629741070924041</v>
      </c>
      <c r="U100" s="221" t="s">
        <v>32</v>
      </c>
    </row>
    <row r="101" spans="1:21">
      <c r="A101" s="237" t="s">
        <v>39</v>
      </c>
      <c r="B101" s="281">
        <v>0</v>
      </c>
      <c r="C101" s="281">
        <v>0</v>
      </c>
      <c r="D101" s="281">
        <v>0</v>
      </c>
      <c r="E101" s="281">
        <v>0</v>
      </c>
      <c r="F101" s="281">
        <v>0</v>
      </c>
      <c r="G101" s="281">
        <v>0</v>
      </c>
      <c r="H101" s="281">
        <v>0</v>
      </c>
      <c r="I101" s="281">
        <v>0</v>
      </c>
      <c r="J101" s="281">
        <v>0</v>
      </c>
      <c r="K101" s="281">
        <v>0</v>
      </c>
      <c r="L101" s="281">
        <v>0</v>
      </c>
      <c r="M101" s="281">
        <v>0</v>
      </c>
      <c r="N101" s="281">
        <v>0</v>
      </c>
      <c r="O101" s="281">
        <v>0</v>
      </c>
      <c r="P101" s="281">
        <v>0</v>
      </c>
      <c r="Q101" s="281">
        <v>0</v>
      </c>
      <c r="R101" s="281">
        <v>0</v>
      </c>
      <c r="S101" s="281">
        <v>0</v>
      </c>
      <c r="T101" s="281">
        <v>0</v>
      </c>
      <c r="U101" s="221" t="s">
        <v>32</v>
      </c>
    </row>
    <row r="102" spans="1:21">
      <c r="A102" s="237" t="s">
        <v>72</v>
      </c>
      <c r="B102" s="281">
        <v>3.4897908388888887</v>
      </c>
      <c r="C102" s="281">
        <v>3.4897908388888887</v>
      </c>
      <c r="D102" s="281">
        <v>3.4897908388888887</v>
      </c>
      <c r="E102" s="281">
        <v>5.9397908388888885</v>
      </c>
      <c r="F102" s="281">
        <v>4.9897908388888892</v>
      </c>
      <c r="G102" s="281">
        <v>6.3022908388888883</v>
      </c>
      <c r="H102" s="281">
        <v>5.3647908388888883</v>
      </c>
      <c r="I102" s="281">
        <v>9.9897908388888883</v>
      </c>
      <c r="J102" s="281">
        <v>6.6147908388888883</v>
      </c>
      <c r="K102" s="281">
        <v>11.552290838888888</v>
      </c>
      <c r="L102" s="281">
        <v>6.9397908388888885</v>
      </c>
      <c r="M102" s="281">
        <v>9.4897908388888883</v>
      </c>
      <c r="N102" s="281">
        <v>6.6522908388888888</v>
      </c>
      <c r="O102" s="281">
        <v>11.614790838888888</v>
      </c>
      <c r="P102" s="281">
        <v>7.227290838888889</v>
      </c>
      <c r="Q102" s="281">
        <v>8.8772908388888894</v>
      </c>
      <c r="R102" s="281">
        <v>7.7120130623333329</v>
      </c>
      <c r="S102" s="281">
        <v>11.614790838888888</v>
      </c>
      <c r="T102" s="281">
        <v>6.164790838888889</v>
      </c>
      <c r="U102" s="221" t="s">
        <v>32</v>
      </c>
    </row>
    <row r="103" spans="1:21">
      <c r="A103" s="237" t="s">
        <v>73</v>
      </c>
      <c r="B103" s="281">
        <v>0</v>
      </c>
      <c r="C103" s="281"/>
      <c r="D103" s="281">
        <v>0</v>
      </c>
      <c r="E103" s="281">
        <v>4.7996691684438275</v>
      </c>
      <c r="F103" s="281">
        <v>9.2723504485543948</v>
      </c>
      <c r="G103" s="281">
        <v>6.7570192184651301</v>
      </c>
      <c r="H103" s="281">
        <v>3.9364629708334666</v>
      </c>
      <c r="I103" s="281">
        <v>17.717801990518449</v>
      </c>
      <c r="J103" s="281">
        <v>31.79090293862858</v>
      </c>
      <c r="K103" s="281">
        <v>20.742929231245164</v>
      </c>
      <c r="L103" s="281">
        <v>14.424516320509737</v>
      </c>
      <c r="M103" s="281">
        <v>41.797343458373994</v>
      </c>
      <c r="N103" s="281">
        <v>36.621812476286308</v>
      </c>
      <c r="O103" s="281">
        <v>29.515309891206027</v>
      </c>
      <c r="P103" s="281">
        <v>20.194481230456098</v>
      </c>
      <c r="Q103" s="281">
        <v>50.97237186635472</v>
      </c>
      <c r="R103" s="281">
        <v>40.042087780176558</v>
      </c>
      <c r="S103" s="281">
        <v>31.646453903818692</v>
      </c>
      <c r="T103" s="281">
        <v>26.649582554539421</v>
      </c>
      <c r="U103" s="221" t="s">
        <v>32</v>
      </c>
    </row>
    <row r="104" spans="1:21">
      <c r="A104" s="237" t="s">
        <v>74</v>
      </c>
      <c r="B104" s="281">
        <v>0</v>
      </c>
      <c r="C104" s="281"/>
      <c r="D104" s="281">
        <v>0</v>
      </c>
      <c r="E104" s="281">
        <v>0</v>
      </c>
      <c r="F104" s="281">
        <v>0</v>
      </c>
      <c r="G104" s="281">
        <v>0</v>
      </c>
      <c r="H104" s="281">
        <v>0</v>
      </c>
      <c r="I104" s="281">
        <v>4.038948282276408</v>
      </c>
      <c r="J104" s="281">
        <v>7.890206845599705</v>
      </c>
      <c r="K104" s="281">
        <v>6.3995536350884139</v>
      </c>
      <c r="L104" s="281">
        <v>2.199015267234429</v>
      </c>
      <c r="M104" s="281">
        <v>16.427221599578196</v>
      </c>
      <c r="N104" s="281">
        <v>39.670769621851527</v>
      </c>
      <c r="O104" s="281">
        <v>7.4237490334569305</v>
      </c>
      <c r="P104" s="281">
        <v>7.1855944479984526</v>
      </c>
      <c r="Q104" s="281">
        <v>67.622391613085</v>
      </c>
      <c r="R104" s="281">
        <v>85.039377799895234</v>
      </c>
      <c r="S104" s="281">
        <v>40.25671354568486</v>
      </c>
      <c r="T104" s="281">
        <v>10.834522555640703</v>
      </c>
      <c r="U104" s="221" t="s">
        <v>32</v>
      </c>
    </row>
    <row r="105" spans="1:21">
      <c r="A105" s="237" t="s">
        <v>75</v>
      </c>
      <c r="B105" s="281">
        <v>0</v>
      </c>
      <c r="C105" s="281"/>
      <c r="D105" s="281">
        <v>0.29779363484905669</v>
      </c>
      <c r="E105" s="281">
        <v>1.3036386235030588</v>
      </c>
      <c r="F105" s="281">
        <v>1.5135211239111157</v>
      </c>
      <c r="G105" s="281">
        <v>0.99981673844349084</v>
      </c>
      <c r="H105" s="281">
        <v>1.0305706077074348</v>
      </c>
      <c r="I105" s="281">
        <v>1.9646032747783582</v>
      </c>
      <c r="J105" s="281">
        <v>2.0333407867802662</v>
      </c>
      <c r="K105" s="281">
        <v>1.1817287064416186</v>
      </c>
      <c r="L105" s="281">
        <v>0.99086814565220749</v>
      </c>
      <c r="M105" s="281">
        <v>1.8369076446044925</v>
      </c>
      <c r="N105" s="281">
        <v>3.4167811934152525</v>
      </c>
      <c r="O105" s="281">
        <v>1.0936366894777605</v>
      </c>
      <c r="P105" s="281">
        <v>0.86912401879038881</v>
      </c>
      <c r="Q105" s="281">
        <v>5.1516097733752133</v>
      </c>
      <c r="R105" s="281">
        <v>11.083871172414634</v>
      </c>
      <c r="S105" s="281">
        <v>3.4102081607467696</v>
      </c>
      <c r="T105" s="281">
        <v>2.1524310534812567</v>
      </c>
      <c r="U105" s="221" t="s">
        <v>32</v>
      </c>
    </row>
    <row r="106" spans="1:21">
      <c r="A106" s="237" t="s">
        <v>76</v>
      </c>
      <c r="B106" s="281">
        <v>0</v>
      </c>
      <c r="C106" s="281"/>
      <c r="D106" s="281">
        <v>0.21489059841274472</v>
      </c>
      <c r="E106" s="281">
        <v>5.2517071747591357</v>
      </c>
      <c r="F106" s="281">
        <v>5.6023952293367358</v>
      </c>
      <c r="G106" s="281">
        <v>4.958567149725825</v>
      </c>
      <c r="H106" s="281">
        <v>4.916451420295858</v>
      </c>
      <c r="I106" s="281">
        <v>6.7715943048507352</v>
      </c>
      <c r="J106" s="281">
        <v>5.2315306857524941</v>
      </c>
      <c r="K106" s="281">
        <v>7.3795089314913689</v>
      </c>
      <c r="L106" s="281">
        <v>5.5671255760177027</v>
      </c>
      <c r="M106" s="281">
        <v>8.8217644502519104</v>
      </c>
      <c r="N106" s="281">
        <v>6.3373817880876526</v>
      </c>
      <c r="O106" s="281">
        <v>7.7999569241710773</v>
      </c>
      <c r="P106" s="281">
        <v>4.9718796473849087</v>
      </c>
      <c r="Q106" s="281">
        <v>13.248350958658381</v>
      </c>
      <c r="R106" s="281">
        <v>11.510269664111648</v>
      </c>
      <c r="S106" s="281">
        <v>12.00724755642919</v>
      </c>
      <c r="T106" s="281">
        <v>5.500526281698825</v>
      </c>
      <c r="U106" s="221" t="s">
        <v>32</v>
      </c>
    </row>
    <row r="107" spans="1:21">
      <c r="A107" s="237" t="s">
        <v>77</v>
      </c>
      <c r="B107" s="281">
        <v>0</v>
      </c>
      <c r="C107" s="281"/>
      <c r="D107" s="281">
        <v>0.5868564560924977</v>
      </c>
      <c r="E107" s="281">
        <v>0.67856890457463026</v>
      </c>
      <c r="F107" s="281">
        <v>0.86740674592182276</v>
      </c>
      <c r="G107" s="281">
        <v>0.59338126664824997</v>
      </c>
      <c r="H107" s="281">
        <v>0.56276983669304637</v>
      </c>
      <c r="I107" s="281">
        <v>0.71176595530728504</v>
      </c>
      <c r="J107" s="281">
        <v>0.63840817276172279</v>
      </c>
      <c r="K107" s="281">
        <v>0.67797851411152477</v>
      </c>
      <c r="L107" s="281">
        <v>0.62915152081021919</v>
      </c>
      <c r="M107" s="281">
        <v>0.19072838643748646</v>
      </c>
      <c r="N107" s="281">
        <v>0.62105930431520273</v>
      </c>
      <c r="O107" s="281">
        <v>0.43404556072932804</v>
      </c>
      <c r="P107" s="281">
        <v>0.61759178393346226</v>
      </c>
      <c r="Q107" s="281">
        <v>0.18164831447302043</v>
      </c>
      <c r="R107" s="281">
        <v>0.41246407018088838</v>
      </c>
      <c r="S107" s="281">
        <v>0.41512485226403578</v>
      </c>
      <c r="T107" s="281">
        <v>0.60358378763944276</v>
      </c>
      <c r="U107" s="221" t="s">
        <v>32</v>
      </c>
    </row>
    <row r="108" spans="1:21">
      <c r="A108" s="241"/>
      <c r="B108" s="228"/>
      <c r="C108" s="228"/>
      <c r="D108" s="228"/>
      <c r="E108" s="228"/>
      <c r="F108" s="228"/>
      <c r="G108" s="228"/>
      <c r="H108" s="228"/>
      <c r="I108" s="228"/>
      <c r="J108" s="228"/>
      <c r="K108" s="228"/>
      <c r="L108" s="228"/>
      <c r="M108" s="228"/>
      <c r="N108" s="228"/>
      <c r="O108" s="228"/>
      <c r="P108" s="228"/>
      <c r="Q108" s="228"/>
      <c r="R108" s="228"/>
      <c r="S108" s="228"/>
      <c r="T108" s="228"/>
    </row>
    <row r="109" spans="1:21">
      <c r="A109" s="241"/>
      <c r="B109" s="228"/>
      <c r="C109" s="228"/>
      <c r="D109" s="228"/>
      <c r="E109" s="228"/>
      <c r="F109" s="228"/>
      <c r="G109" s="228"/>
      <c r="H109" s="228"/>
      <c r="I109" s="228"/>
      <c r="J109" s="228"/>
      <c r="K109" s="228"/>
      <c r="L109" s="228"/>
      <c r="M109" s="228"/>
      <c r="N109" s="228"/>
      <c r="O109" s="228"/>
      <c r="P109" s="228"/>
      <c r="Q109" s="228"/>
      <c r="R109" s="228"/>
      <c r="S109" s="228"/>
      <c r="T109" s="228"/>
    </row>
    <row r="110" spans="1:21">
      <c r="A110" s="220" t="s">
        <v>78</v>
      </c>
    </row>
    <row r="111" spans="1:21">
      <c r="A111" s="222" t="s">
        <v>79</v>
      </c>
      <c r="B111" s="223"/>
      <c r="C111" s="223"/>
      <c r="D111" s="223"/>
      <c r="E111" s="223"/>
      <c r="F111" s="223"/>
      <c r="G111" s="223"/>
      <c r="H111" s="223"/>
      <c r="I111" s="223"/>
      <c r="J111" s="223"/>
      <c r="K111" s="223"/>
      <c r="L111" s="223"/>
      <c r="M111" s="223"/>
      <c r="N111" s="223"/>
      <c r="O111" s="223"/>
      <c r="P111" s="223"/>
      <c r="Q111" s="223"/>
      <c r="R111" s="223"/>
      <c r="S111" s="223"/>
      <c r="T111" s="223"/>
      <c r="U111" s="223"/>
    </row>
    <row r="112" spans="1:21">
      <c r="A112" s="278" t="s">
        <v>108</v>
      </c>
      <c r="B112" s="224" t="s">
        <v>12</v>
      </c>
      <c r="C112" s="224" t="s">
        <v>12</v>
      </c>
      <c r="D112" s="224" t="s">
        <v>13</v>
      </c>
      <c r="E112" s="224" t="s">
        <v>13</v>
      </c>
      <c r="F112" s="224" t="s">
        <v>14</v>
      </c>
      <c r="G112" s="224" t="s">
        <v>15</v>
      </c>
      <c r="H112" s="224" t="s">
        <v>16</v>
      </c>
      <c r="I112" s="224" t="s">
        <v>13</v>
      </c>
      <c r="J112" s="224" t="s">
        <v>14</v>
      </c>
      <c r="K112" s="224" t="s">
        <v>15</v>
      </c>
      <c r="L112" s="224" t="s">
        <v>16</v>
      </c>
      <c r="M112" s="224" t="s">
        <v>13</v>
      </c>
      <c r="N112" s="224" t="s">
        <v>14</v>
      </c>
      <c r="O112" s="224" t="s">
        <v>15</v>
      </c>
      <c r="P112" s="224" t="s">
        <v>16</v>
      </c>
      <c r="Q112" s="224" t="s">
        <v>13</v>
      </c>
      <c r="R112" s="224" t="s">
        <v>14</v>
      </c>
      <c r="S112" s="224" t="s">
        <v>15</v>
      </c>
      <c r="T112" s="224" t="s">
        <v>16</v>
      </c>
    </row>
    <row r="113" spans="1:21">
      <c r="A113" s="279" t="s">
        <v>285</v>
      </c>
      <c r="B113" s="225">
        <v>2019</v>
      </c>
      <c r="C113" s="225">
        <v>2023</v>
      </c>
      <c r="D113" s="225">
        <v>2025</v>
      </c>
      <c r="E113" s="225">
        <v>2030</v>
      </c>
      <c r="F113" s="225">
        <v>2030</v>
      </c>
      <c r="G113" s="225">
        <v>2030</v>
      </c>
      <c r="H113" s="225">
        <v>2030</v>
      </c>
      <c r="I113" s="225">
        <v>2035</v>
      </c>
      <c r="J113" s="225">
        <v>2035</v>
      </c>
      <c r="K113" s="225">
        <v>2035</v>
      </c>
      <c r="L113" s="225">
        <v>2035</v>
      </c>
      <c r="M113" s="225">
        <v>2040</v>
      </c>
      <c r="N113" s="225">
        <v>2040</v>
      </c>
      <c r="O113" s="225">
        <v>2040</v>
      </c>
      <c r="P113" s="225">
        <v>2040</v>
      </c>
      <c r="Q113" s="225">
        <v>2050</v>
      </c>
      <c r="R113" s="225">
        <v>2050</v>
      </c>
      <c r="S113" s="225">
        <v>2050</v>
      </c>
      <c r="T113" s="225">
        <v>2050</v>
      </c>
      <c r="U113" s="226" t="s">
        <v>17</v>
      </c>
    </row>
    <row r="114" spans="1:21">
      <c r="A114" s="283" t="s">
        <v>80</v>
      </c>
      <c r="B114" s="281">
        <v>112.31822064564054</v>
      </c>
      <c r="C114" s="281">
        <v>118.16666666666666</v>
      </c>
      <c r="D114" s="281">
        <v>118.33616313539213</v>
      </c>
      <c r="E114" s="281">
        <v>168.5722714200781</v>
      </c>
      <c r="F114" s="281">
        <v>185.08575345253541</v>
      </c>
      <c r="G114" s="281">
        <v>161.64016064190241</v>
      </c>
      <c r="H114" s="281">
        <v>153.79813502870118</v>
      </c>
      <c r="I114" s="281">
        <v>258.92339875680727</v>
      </c>
      <c r="J114" s="281">
        <v>303.18855495801273</v>
      </c>
      <c r="K114" s="281">
        <v>248.16081731921153</v>
      </c>
      <c r="L114" s="281">
        <v>211.62568904724202</v>
      </c>
      <c r="M114" s="281">
        <v>366.24920883594388</v>
      </c>
      <c r="N114" s="281">
        <v>417.61244918153301</v>
      </c>
      <c r="O114" s="281">
        <v>315.26321245799596</v>
      </c>
      <c r="P114" s="281">
        <v>278.4299581907444</v>
      </c>
      <c r="Q114" s="281">
        <v>487.08254734569084</v>
      </c>
      <c r="R114" s="281">
        <v>537.02072770580617</v>
      </c>
      <c r="S114" s="281">
        <v>392.55995392847558</v>
      </c>
      <c r="T114" s="281">
        <v>296.86177957873969</v>
      </c>
      <c r="U114" s="221" t="s">
        <v>32</v>
      </c>
    </row>
    <row r="115" spans="1:21">
      <c r="A115" s="237" t="s">
        <v>81</v>
      </c>
      <c r="B115" s="281">
        <v>3.6967243547190001</v>
      </c>
      <c r="C115" s="281">
        <v>11.472222222222221</v>
      </c>
      <c r="D115" s="281">
        <v>18.112790490363</v>
      </c>
      <c r="E115" s="281">
        <v>51.873790313127998</v>
      </c>
      <c r="F115" s="281">
        <v>51.873790313127998</v>
      </c>
      <c r="G115" s="281">
        <v>51.873790313127998</v>
      </c>
      <c r="H115" s="281">
        <v>51.873790313127998</v>
      </c>
      <c r="I115" s="281">
        <v>112.44048437452001</v>
      </c>
      <c r="J115" s="281">
        <v>118.32884361101998</v>
      </c>
      <c r="K115" s="281">
        <v>103.38147016452</v>
      </c>
      <c r="L115" s="281">
        <v>103.38147016452</v>
      </c>
      <c r="M115" s="281">
        <v>162.78370420289502</v>
      </c>
      <c r="N115" s="281">
        <v>135.56765869289501</v>
      </c>
      <c r="O115" s="281">
        <v>144.63967386289502</v>
      </c>
      <c r="P115" s="281">
        <v>144.63967386289502</v>
      </c>
      <c r="Q115" s="281">
        <v>144.096132588849</v>
      </c>
      <c r="R115" s="281">
        <v>107.944438772849</v>
      </c>
      <c r="S115" s="281">
        <v>135.05820913484899</v>
      </c>
      <c r="T115" s="281">
        <v>144.096132588849</v>
      </c>
      <c r="U115" s="221" t="s">
        <v>32</v>
      </c>
    </row>
    <row r="116" spans="1:21">
      <c r="A116" s="237" t="s">
        <v>82</v>
      </c>
      <c r="B116" s="281">
        <v>0</v>
      </c>
      <c r="C116" s="281">
        <v>0</v>
      </c>
      <c r="D116" s="281">
        <v>0</v>
      </c>
      <c r="E116" s="281">
        <v>0</v>
      </c>
      <c r="F116" s="281">
        <v>0</v>
      </c>
      <c r="G116" s="281">
        <v>0</v>
      </c>
      <c r="H116" s="281">
        <v>0</v>
      </c>
      <c r="I116" s="281">
        <v>12.2296691835</v>
      </c>
      <c r="J116" s="281">
        <v>21.288683393499998</v>
      </c>
      <c r="K116" s="281">
        <v>12.2296691835</v>
      </c>
      <c r="L116" s="281">
        <v>3.1706549734999996</v>
      </c>
      <c r="M116" s="281">
        <v>39.463265989500002</v>
      </c>
      <c r="N116" s="281">
        <v>93.895357009499989</v>
      </c>
      <c r="O116" s="281">
        <v>21.319235649500008</v>
      </c>
      <c r="P116" s="281">
        <v>21.319235649500008</v>
      </c>
      <c r="Q116" s="281">
        <v>138.73212501890001</v>
      </c>
      <c r="R116" s="281">
        <v>192.9596657429</v>
      </c>
      <c r="S116" s="281">
        <v>93.542507748900007</v>
      </c>
      <c r="T116" s="281">
        <v>30.277043570899998</v>
      </c>
      <c r="U116" s="221" t="s">
        <v>32</v>
      </c>
    </row>
    <row r="117" spans="1:21">
      <c r="A117" s="237" t="s">
        <v>83</v>
      </c>
      <c r="B117" s="281">
        <v>7.8729057158292779</v>
      </c>
      <c r="C117" s="281">
        <v>17.444444444444443</v>
      </c>
      <c r="D117" s="281">
        <v>16.021012806366002</v>
      </c>
      <c r="E117" s="281">
        <v>24.399394516348003</v>
      </c>
      <c r="F117" s="281">
        <v>28.630468602433993</v>
      </c>
      <c r="G117" s="281">
        <v>22.759326680702998</v>
      </c>
      <c r="H117" s="281">
        <v>22.762335979484003</v>
      </c>
      <c r="I117" s="281">
        <v>29.835303532943996</v>
      </c>
      <c r="J117" s="281">
        <v>38.369268288000008</v>
      </c>
      <c r="K117" s="281">
        <v>26.132669143151993</v>
      </c>
      <c r="L117" s="281">
        <v>26.132669143151993</v>
      </c>
      <c r="M117" s="281">
        <v>33.031788525563996</v>
      </c>
      <c r="N117" s="281">
        <v>42.771690542956009</v>
      </c>
      <c r="O117" s="281">
        <v>27.485803186611996</v>
      </c>
      <c r="P117" s="281">
        <v>27.485803186611996</v>
      </c>
      <c r="Q117" s="281">
        <v>40.480337130999999</v>
      </c>
      <c r="R117" s="281">
        <v>52.935825479000009</v>
      </c>
      <c r="S117" s="281">
        <v>31.13872087</v>
      </c>
      <c r="T117" s="281">
        <v>31.13872087</v>
      </c>
      <c r="U117" s="221" t="s">
        <v>32</v>
      </c>
    </row>
    <row r="118" spans="1:21">
      <c r="A118" s="237" t="s">
        <v>84</v>
      </c>
      <c r="B118" s="281">
        <v>2.5446374809736882</v>
      </c>
      <c r="C118" s="281">
        <v>9.5628482996294082</v>
      </c>
      <c r="D118" s="281">
        <v>13.605069996117599</v>
      </c>
      <c r="E118" s="281">
        <v>19.952112999891003</v>
      </c>
      <c r="F118" s="281">
        <v>23.498860117714496</v>
      </c>
      <c r="G118" s="281">
        <v>16.508978719217399</v>
      </c>
      <c r="H118" s="281">
        <v>16.508978719217399</v>
      </c>
      <c r="I118" s="281">
        <v>24.32846998206</v>
      </c>
      <c r="J118" s="281">
        <v>30.176873701560002</v>
      </c>
      <c r="K118" s="281">
        <v>18.443597129100002</v>
      </c>
      <c r="L118" s="281">
        <v>18.443597129100002</v>
      </c>
      <c r="M118" s="281">
        <v>27.694605053698002</v>
      </c>
      <c r="N118" s="281">
        <v>35.053548844288002</v>
      </c>
      <c r="O118" s="281">
        <v>19.793208387878199</v>
      </c>
      <c r="P118" s="281">
        <v>19.793208387878199</v>
      </c>
      <c r="Q118" s="281">
        <v>32.73432566575022</v>
      </c>
      <c r="R118" s="281">
        <v>43.886727100918996</v>
      </c>
      <c r="S118" s="281">
        <v>21.685807612543002</v>
      </c>
      <c r="T118" s="281">
        <v>21.685807612543002</v>
      </c>
      <c r="U118" s="221" t="s">
        <v>32</v>
      </c>
    </row>
    <row r="119" spans="1:21">
      <c r="A119" s="237" t="s">
        <v>85</v>
      </c>
      <c r="B119" s="281">
        <v>2.3433989125072592</v>
      </c>
      <c r="C119" s="281">
        <v>6.6995319300937197</v>
      </c>
      <c r="D119" s="281">
        <v>8.5654378369869999</v>
      </c>
      <c r="E119" s="281">
        <v>14.323619720994403</v>
      </c>
      <c r="F119" s="281">
        <v>19.520911064253401</v>
      </c>
      <c r="G119" s="281">
        <v>13.6059573217352</v>
      </c>
      <c r="H119" s="281">
        <v>11.1706786068178</v>
      </c>
      <c r="I119" s="281">
        <v>19.440538139900003</v>
      </c>
      <c r="J119" s="281">
        <v>28.076684942905</v>
      </c>
      <c r="K119" s="281">
        <v>18.087387009075002</v>
      </c>
      <c r="L119" s="281">
        <v>13.843776953825</v>
      </c>
      <c r="M119" s="281">
        <v>23.959383644892004</v>
      </c>
      <c r="N119" s="281">
        <v>35.431543177427997</v>
      </c>
      <c r="O119" s="281">
        <v>22.068198686291996</v>
      </c>
      <c r="P119" s="281">
        <v>16.170017352144004</v>
      </c>
      <c r="Q119" s="281">
        <v>33.999319921097999</v>
      </c>
      <c r="R119" s="281">
        <v>46.088276965937801</v>
      </c>
      <c r="S119" s="281">
        <v>31.278506642082</v>
      </c>
      <c r="T119" s="281">
        <v>21.732418594235998</v>
      </c>
      <c r="U119" s="221" t="s">
        <v>32</v>
      </c>
    </row>
    <row r="120" spans="1:21">
      <c r="A120" s="237" t="s">
        <v>86</v>
      </c>
      <c r="B120" s="281">
        <v>0.60759498073434803</v>
      </c>
      <c r="C120" s="281">
        <v>3.7376197702768699</v>
      </c>
      <c r="D120" s="281">
        <v>6.3580091555617999</v>
      </c>
      <c r="E120" s="281">
        <v>11.413708517447199</v>
      </c>
      <c r="F120" s="281">
        <v>14.921035032625598</v>
      </c>
      <c r="G120" s="281">
        <v>11.394430093042399</v>
      </c>
      <c r="H120" s="281">
        <v>9.4717899705742017</v>
      </c>
      <c r="I120" s="281">
        <v>16.025190292222</v>
      </c>
      <c r="J120" s="281">
        <v>23.040078416763993</v>
      </c>
      <c r="K120" s="281">
        <v>15.927860269148999</v>
      </c>
      <c r="L120" s="281">
        <v>12.077378131406999</v>
      </c>
      <c r="M120" s="281">
        <v>20.559082974627998</v>
      </c>
      <c r="N120" s="281">
        <v>30.822123506748007</v>
      </c>
      <c r="O120" s="281">
        <v>20.175003323427998</v>
      </c>
      <c r="P120" s="281">
        <v>14.532366683324</v>
      </c>
      <c r="Q120" s="281">
        <v>30.132933032111993</v>
      </c>
      <c r="R120" s="281">
        <v>44.604244058201992</v>
      </c>
      <c r="S120" s="281">
        <v>29.284265262264004</v>
      </c>
      <c r="T120" s="281">
        <v>20.048322966762001</v>
      </c>
      <c r="U120" s="221" t="s">
        <v>32</v>
      </c>
    </row>
    <row r="121" spans="1:21">
      <c r="A121" s="237" t="s">
        <v>87</v>
      </c>
      <c r="B121" s="281">
        <v>0</v>
      </c>
      <c r="C121" s="281">
        <v>0</v>
      </c>
      <c r="D121" s="281">
        <v>0</v>
      </c>
      <c r="E121" s="281">
        <v>0</v>
      </c>
      <c r="F121" s="281">
        <v>0</v>
      </c>
      <c r="G121" s="281">
        <v>0</v>
      </c>
      <c r="H121" s="281">
        <v>0</v>
      </c>
      <c r="I121" s="281">
        <v>0</v>
      </c>
      <c r="J121" s="281">
        <v>0</v>
      </c>
      <c r="K121" s="281">
        <v>0</v>
      </c>
      <c r="L121" s="281">
        <v>0</v>
      </c>
      <c r="M121" s="281">
        <v>0</v>
      </c>
      <c r="N121" s="281">
        <v>0</v>
      </c>
      <c r="O121" s="281">
        <v>0</v>
      </c>
      <c r="P121" s="281">
        <v>0</v>
      </c>
      <c r="Q121" s="281">
        <v>0</v>
      </c>
      <c r="R121" s="281">
        <v>0</v>
      </c>
      <c r="S121" s="281">
        <v>0</v>
      </c>
      <c r="T121" s="281">
        <v>0</v>
      </c>
      <c r="U121" s="221" t="s">
        <v>32</v>
      </c>
    </row>
    <row r="122" spans="1:21">
      <c r="A122" s="237" t="s">
        <v>55</v>
      </c>
      <c r="B122" s="281">
        <v>2.2253230834098763</v>
      </c>
      <c r="C122" s="281">
        <v>6.75</v>
      </c>
      <c r="D122" s="281">
        <v>1.9318798960434327</v>
      </c>
      <c r="E122" s="281">
        <v>2.1225764491627102</v>
      </c>
      <c r="F122" s="281">
        <v>0.57052672728623222</v>
      </c>
      <c r="G122" s="281">
        <v>2.0259018242897069</v>
      </c>
      <c r="H122" s="281">
        <v>3.1020864030378736</v>
      </c>
      <c r="I122" s="281">
        <v>2.2752779007995056</v>
      </c>
      <c r="J122" s="281">
        <v>0.52753276365608748</v>
      </c>
      <c r="K122" s="281">
        <v>2.3911433863034337</v>
      </c>
      <c r="L122" s="281">
        <v>2.4520406127544359</v>
      </c>
      <c r="M122" s="281">
        <v>1.5894486259882548</v>
      </c>
      <c r="N122" s="281">
        <v>1.8045451170054041</v>
      </c>
      <c r="O122" s="281">
        <v>1.7054921519366568</v>
      </c>
      <c r="P122" s="281">
        <v>1.7517522970380761</v>
      </c>
      <c r="Q122" s="281">
        <v>0</v>
      </c>
      <c r="R122" s="281">
        <v>0</v>
      </c>
      <c r="S122" s="281">
        <v>0</v>
      </c>
      <c r="T122" s="281">
        <v>0</v>
      </c>
      <c r="U122" s="221" t="s">
        <v>32</v>
      </c>
    </row>
    <row r="123" spans="1:21">
      <c r="A123" s="237" t="s">
        <v>88</v>
      </c>
      <c r="B123" s="281">
        <v>7.4187769999999917E-2</v>
      </c>
      <c r="C123" s="281">
        <v>0</v>
      </c>
      <c r="D123" s="281">
        <v>7.6189999999999994E-2</v>
      </c>
      <c r="E123" s="281">
        <v>7.6189999999999994E-2</v>
      </c>
      <c r="F123" s="281">
        <v>7.6189999999999994E-2</v>
      </c>
      <c r="G123" s="281">
        <v>7.6189999999999994E-2</v>
      </c>
      <c r="H123" s="281">
        <v>7.6189999999999994E-2</v>
      </c>
      <c r="I123" s="281">
        <v>7.6189999999999994E-2</v>
      </c>
      <c r="J123" s="281">
        <v>7.6189999999999994E-2</v>
      </c>
      <c r="K123" s="281">
        <v>7.6189999999999994E-2</v>
      </c>
      <c r="L123" s="281">
        <v>7.6189999999999994E-2</v>
      </c>
      <c r="M123" s="281">
        <v>7.6189999999999994E-2</v>
      </c>
      <c r="N123" s="281">
        <v>7.6189999999999994E-2</v>
      </c>
      <c r="O123" s="281">
        <v>7.6189999999999994E-2</v>
      </c>
      <c r="P123" s="281">
        <v>7.6189999999999994E-2</v>
      </c>
      <c r="Q123" s="281">
        <v>7.6189999999999994E-2</v>
      </c>
      <c r="R123" s="281">
        <v>7.6189999999999994E-2</v>
      </c>
      <c r="S123" s="281">
        <v>7.6189999999999994E-2</v>
      </c>
      <c r="T123" s="281">
        <v>7.6189999999999994E-2</v>
      </c>
      <c r="U123" s="221" t="s">
        <v>32</v>
      </c>
    </row>
    <row r="124" spans="1:21">
      <c r="A124" s="237" t="s">
        <v>89</v>
      </c>
      <c r="B124" s="281">
        <v>3.9929287072227888</v>
      </c>
      <c r="C124" s="281">
        <v>3.7777777777777777</v>
      </c>
      <c r="D124" s="281">
        <v>3.4628154534240001</v>
      </c>
      <c r="E124" s="281">
        <v>2.8322371140303919</v>
      </c>
      <c r="F124" s="281">
        <v>2.9804051586283387</v>
      </c>
      <c r="G124" s="281">
        <v>2.8881172358342893</v>
      </c>
      <c r="H124" s="281">
        <v>2.8521065481085834</v>
      </c>
      <c r="I124" s="281">
        <v>2.7190547033112917</v>
      </c>
      <c r="J124" s="281">
        <v>2.9867869905767668</v>
      </c>
      <c r="K124" s="281">
        <v>2.8315198049489054</v>
      </c>
      <c r="L124" s="281">
        <v>2.8615044685669946</v>
      </c>
      <c r="M124" s="281">
        <v>22.828266514703742</v>
      </c>
      <c r="N124" s="281">
        <v>19.320412632821164</v>
      </c>
      <c r="O124" s="281">
        <v>10.534948626677783</v>
      </c>
      <c r="P124" s="281">
        <v>0</v>
      </c>
      <c r="Q124" s="281">
        <v>44.105624840791577</v>
      </c>
      <c r="R124" s="281">
        <v>36.089942732713723</v>
      </c>
      <c r="S124" s="281">
        <v>20.666911486285887</v>
      </c>
      <c r="T124" s="281">
        <v>0</v>
      </c>
      <c r="U124" s="221" t="s">
        <v>32</v>
      </c>
    </row>
    <row r="125" spans="1:21">
      <c r="A125" s="237" t="s">
        <v>90</v>
      </c>
      <c r="B125" s="281">
        <v>21.01938952249413</v>
      </c>
      <c r="C125" s="281">
        <v>10.138888888888889</v>
      </c>
      <c r="D125" s="281">
        <v>10.209748213025678</v>
      </c>
      <c r="E125" s="281">
        <v>0</v>
      </c>
      <c r="F125" s="281">
        <v>0</v>
      </c>
      <c r="G125" s="281">
        <v>0</v>
      </c>
      <c r="H125" s="281">
        <v>0</v>
      </c>
      <c r="I125" s="281">
        <v>0</v>
      </c>
      <c r="J125" s="281">
        <v>0</v>
      </c>
      <c r="K125" s="281">
        <v>0</v>
      </c>
      <c r="L125" s="281">
        <v>0</v>
      </c>
      <c r="M125" s="281">
        <v>0</v>
      </c>
      <c r="N125" s="281">
        <v>0</v>
      </c>
      <c r="O125" s="281">
        <v>0</v>
      </c>
      <c r="P125" s="281">
        <v>0</v>
      </c>
      <c r="Q125" s="281">
        <v>0</v>
      </c>
      <c r="R125" s="281">
        <v>0</v>
      </c>
      <c r="S125" s="281">
        <v>0</v>
      </c>
      <c r="T125" s="281">
        <v>0</v>
      </c>
      <c r="U125" s="221" t="s">
        <v>32</v>
      </c>
    </row>
    <row r="126" spans="1:21">
      <c r="A126" s="237" t="s">
        <v>91</v>
      </c>
      <c r="B126" s="281">
        <v>0</v>
      </c>
      <c r="C126" s="281">
        <v>0</v>
      </c>
      <c r="D126" s="281">
        <v>5.5627048872676452</v>
      </c>
      <c r="E126" s="281">
        <v>11.308473564093378</v>
      </c>
      <c r="F126" s="281">
        <v>3.0396014313972519</v>
      </c>
      <c r="G126" s="281">
        <v>10.793419116878415</v>
      </c>
      <c r="H126" s="281">
        <v>0</v>
      </c>
      <c r="I126" s="281">
        <v>16.227869156992604</v>
      </c>
      <c r="J126" s="281">
        <v>3.7624998078826106</v>
      </c>
      <c r="K126" s="281">
        <v>17.054251700377069</v>
      </c>
      <c r="L126" s="281">
        <v>0</v>
      </c>
      <c r="M126" s="281">
        <v>16.977154164541215</v>
      </c>
      <c r="N126" s="281">
        <v>0</v>
      </c>
      <c r="O126" s="281">
        <v>18.216633564888639</v>
      </c>
      <c r="P126" s="281">
        <v>0</v>
      </c>
      <c r="Q126" s="281">
        <v>11.047327954280249</v>
      </c>
      <c r="R126" s="281">
        <v>0</v>
      </c>
      <c r="S126" s="281">
        <v>13.259663693984001</v>
      </c>
      <c r="T126" s="281">
        <v>0</v>
      </c>
      <c r="U126" s="221" t="s">
        <v>32</v>
      </c>
    </row>
    <row r="127" spans="1:21">
      <c r="A127" s="237" t="s">
        <v>92</v>
      </c>
      <c r="B127" s="281">
        <v>61.185822489982399</v>
      </c>
      <c r="C127" s="281">
        <v>44.805555555555557</v>
      </c>
      <c r="D127" s="281">
        <v>28.880829831850285</v>
      </c>
      <c r="E127" s="281">
        <v>28.337689703577791</v>
      </c>
      <c r="F127" s="281">
        <v>37.368338723044829</v>
      </c>
      <c r="G127" s="281">
        <v>27.063783582834887</v>
      </c>
      <c r="H127" s="281">
        <v>33.264831748482564</v>
      </c>
      <c r="I127" s="281">
        <v>20.938354560199812</v>
      </c>
      <c r="J127" s="281">
        <v>33.907067456295934</v>
      </c>
      <c r="K127" s="281">
        <v>29.406930263566927</v>
      </c>
      <c r="L127" s="281">
        <v>9.5076089254624971</v>
      </c>
      <c r="M127" s="281">
        <v>2.6588230013975203</v>
      </c>
      <c r="N127" s="281">
        <v>1.6399348281950241</v>
      </c>
      <c r="O127" s="281">
        <v>25.642077951799155</v>
      </c>
      <c r="P127" s="281">
        <v>3.4283087632671667</v>
      </c>
      <c r="Q127" s="281">
        <v>0</v>
      </c>
      <c r="R127" s="281">
        <v>5.2424370990578999E-2</v>
      </c>
      <c r="S127" s="281">
        <v>12.187729430176304</v>
      </c>
      <c r="T127" s="281">
        <v>0.51331626823210796</v>
      </c>
      <c r="U127" s="221" t="s">
        <v>32</v>
      </c>
    </row>
    <row r="128" spans="1:21">
      <c r="A128" s="237" t="s">
        <v>93</v>
      </c>
      <c r="B128" s="281">
        <v>0</v>
      </c>
      <c r="C128" s="281">
        <v>0</v>
      </c>
      <c r="D128" s="281">
        <v>0</v>
      </c>
      <c r="E128" s="281">
        <v>0.1497141258768443</v>
      </c>
      <c r="F128" s="281">
        <v>0</v>
      </c>
      <c r="G128" s="281">
        <v>0</v>
      </c>
      <c r="H128" s="281">
        <v>0.56073526575344501</v>
      </c>
      <c r="I128" s="281">
        <v>1.2626988377321773</v>
      </c>
      <c r="J128" s="281">
        <v>0.86672744364919452</v>
      </c>
      <c r="K128" s="281">
        <v>0.37329807676129356</v>
      </c>
      <c r="L128" s="281">
        <v>17.748686789339249</v>
      </c>
      <c r="M128" s="281">
        <v>14.252855474474403</v>
      </c>
      <c r="N128" s="281">
        <v>20.619655346857037</v>
      </c>
      <c r="O128" s="281">
        <v>2.3176577123284821</v>
      </c>
      <c r="P128" s="281">
        <v>27.828730044351417</v>
      </c>
      <c r="Q128" s="281">
        <v>11.6782311929098</v>
      </c>
      <c r="R128" s="281">
        <v>12.382992482294098</v>
      </c>
      <c r="S128" s="281">
        <v>3.4284912618932637</v>
      </c>
      <c r="T128" s="281">
        <v>25.963096386066379</v>
      </c>
      <c r="U128" s="221" t="s">
        <v>32</v>
      </c>
    </row>
    <row r="129" spans="1:21">
      <c r="A129" s="237" t="s">
        <v>94</v>
      </c>
      <c r="B129" s="281">
        <v>2.3510135199070374</v>
      </c>
      <c r="C129" s="281">
        <v>0</v>
      </c>
      <c r="D129" s="281">
        <v>0</v>
      </c>
      <c r="E129" s="281">
        <v>0</v>
      </c>
      <c r="F129" s="281">
        <v>0</v>
      </c>
      <c r="G129" s="281">
        <v>0</v>
      </c>
      <c r="H129" s="281">
        <v>0</v>
      </c>
      <c r="I129" s="281">
        <v>0</v>
      </c>
      <c r="J129" s="281">
        <v>0</v>
      </c>
      <c r="K129" s="281">
        <v>0</v>
      </c>
      <c r="L129" s="281">
        <v>0</v>
      </c>
      <c r="M129" s="281">
        <v>0</v>
      </c>
      <c r="N129" s="281">
        <v>0</v>
      </c>
      <c r="O129" s="281">
        <v>0</v>
      </c>
      <c r="P129" s="281">
        <v>0</v>
      </c>
      <c r="Q129" s="281">
        <v>0</v>
      </c>
      <c r="R129" s="281">
        <v>0</v>
      </c>
      <c r="S129" s="281">
        <v>0</v>
      </c>
      <c r="T129" s="281">
        <v>0</v>
      </c>
      <c r="U129" s="221" t="s">
        <v>32</v>
      </c>
    </row>
    <row r="130" spans="1:21">
      <c r="A130" s="237" t="s">
        <v>95</v>
      </c>
      <c r="B130" s="281">
        <v>2.3398823133025957E-2</v>
      </c>
      <c r="C130" s="281">
        <v>1.4444444444444444</v>
      </c>
      <c r="D130" s="281">
        <v>0.44993100745624387</v>
      </c>
      <c r="E130" s="281">
        <v>4.3143997908370946E-3</v>
      </c>
      <c r="F130" s="281">
        <v>4.1460720829900278E-3</v>
      </c>
      <c r="G130" s="281">
        <v>1.8530457683700143E-3</v>
      </c>
      <c r="H130" s="281">
        <v>3.5105605259687584E-3</v>
      </c>
      <c r="I130" s="281">
        <v>4.7772101268391941E-3</v>
      </c>
      <c r="J130" s="281">
        <v>6.5275293348568391E-3</v>
      </c>
      <c r="K130" s="281">
        <v>4.4603041005706438E-3</v>
      </c>
      <c r="L130" s="281">
        <v>5.7683999999999999E-3</v>
      </c>
      <c r="M130" s="281">
        <v>2.0884499151317407E-2</v>
      </c>
      <c r="N130" s="281">
        <v>1.08889E-2</v>
      </c>
      <c r="O130" s="281">
        <v>9.7945195073521913E-3</v>
      </c>
      <c r="P130" s="281">
        <v>5.7511378819564774E-3</v>
      </c>
      <c r="Q130" s="281">
        <v>0</v>
      </c>
      <c r="R130" s="281">
        <v>0</v>
      </c>
      <c r="S130" s="281">
        <v>4.9792582863210323E-4</v>
      </c>
      <c r="T130" s="281">
        <v>0</v>
      </c>
      <c r="U130" s="221" t="s">
        <v>32</v>
      </c>
    </row>
    <row r="131" spans="1:21">
      <c r="A131" s="237" t="s">
        <v>96</v>
      </c>
      <c r="B131" s="281">
        <v>4.3808952847277194</v>
      </c>
      <c r="C131" s="281">
        <v>2.3333333333333335</v>
      </c>
      <c r="D131" s="281">
        <v>5.0997435609294417</v>
      </c>
      <c r="E131" s="281">
        <v>1.7784499957375415</v>
      </c>
      <c r="F131" s="281">
        <v>2.6014802099403065</v>
      </c>
      <c r="G131" s="281">
        <v>2.6484127084707505</v>
      </c>
      <c r="H131" s="281">
        <v>2.1511009135713635</v>
      </c>
      <c r="I131" s="281">
        <v>1.119520882499019</v>
      </c>
      <c r="J131" s="281">
        <v>1.7747906128683175</v>
      </c>
      <c r="K131" s="281">
        <v>1.8203708846573474</v>
      </c>
      <c r="L131" s="281">
        <v>1.9243433556148755</v>
      </c>
      <c r="M131" s="281">
        <v>0.35375616451040498</v>
      </c>
      <c r="N131" s="281">
        <v>0.59890058283931114</v>
      </c>
      <c r="O131" s="281">
        <v>1.2792948342527088</v>
      </c>
      <c r="P131" s="281">
        <v>1.3989208258526153</v>
      </c>
      <c r="Q131" s="281">
        <v>0</v>
      </c>
      <c r="R131" s="281">
        <v>0</v>
      </c>
      <c r="S131" s="281">
        <v>0.95245285966950133</v>
      </c>
      <c r="T131" s="281">
        <v>1.3307307211512052</v>
      </c>
      <c r="U131" s="221" t="s">
        <v>32</v>
      </c>
    </row>
    <row r="133" spans="1:21">
      <c r="A133" s="238" t="s">
        <v>97</v>
      </c>
    </row>
    <row r="134" spans="1:21">
      <c r="A134" s="239" t="s">
        <v>98</v>
      </c>
      <c r="B134" s="223"/>
      <c r="C134" s="223"/>
      <c r="D134" s="223"/>
      <c r="E134" s="223"/>
      <c r="F134" s="223"/>
      <c r="G134" s="223"/>
      <c r="H134" s="223"/>
      <c r="I134" s="223"/>
      <c r="J134" s="223"/>
      <c r="K134" s="223"/>
      <c r="L134" s="223"/>
      <c r="M134" s="223"/>
      <c r="N134" s="223"/>
      <c r="O134" s="223"/>
      <c r="P134" s="223"/>
      <c r="Q134" s="223"/>
      <c r="R134" s="223"/>
      <c r="S134" s="223"/>
      <c r="T134" s="223"/>
    </row>
    <row r="135" spans="1:21">
      <c r="A135" s="278" t="s">
        <v>108</v>
      </c>
      <c r="B135" s="224" t="s">
        <v>12</v>
      </c>
      <c r="C135" s="224" t="s">
        <v>12</v>
      </c>
      <c r="D135" s="224" t="s">
        <v>13</v>
      </c>
      <c r="E135" s="224" t="s">
        <v>13</v>
      </c>
      <c r="F135" s="224" t="s">
        <v>14</v>
      </c>
      <c r="G135" s="224" t="s">
        <v>15</v>
      </c>
      <c r="H135" s="224" t="s">
        <v>16</v>
      </c>
      <c r="I135" s="224" t="s">
        <v>13</v>
      </c>
      <c r="J135" s="224" t="s">
        <v>14</v>
      </c>
      <c r="K135" s="224" t="s">
        <v>15</v>
      </c>
      <c r="L135" s="224" t="s">
        <v>16</v>
      </c>
      <c r="M135" s="224" t="s">
        <v>13</v>
      </c>
      <c r="N135" s="224" t="s">
        <v>14</v>
      </c>
      <c r="O135" s="224" t="s">
        <v>15</v>
      </c>
      <c r="P135" s="224" t="s">
        <v>16</v>
      </c>
      <c r="Q135" s="224" t="s">
        <v>13</v>
      </c>
      <c r="R135" s="224" t="s">
        <v>14</v>
      </c>
      <c r="S135" s="224" t="s">
        <v>15</v>
      </c>
      <c r="T135" s="224" t="s">
        <v>16</v>
      </c>
    </row>
    <row r="136" spans="1:21">
      <c r="A136" s="279" t="s">
        <v>285</v>
      </c>
      <c r="B136" s="225">
        <v>2019</v>
      </c>
      <c r="C136" s="225">
        <v>2023</v>
      </c>
      <c r="D136" s="225">
        <v>2025</v>
      </c>
      <c r="E136" s="225">
        <v>2030</v>
      </c>
      <c r="F136" s="225">
        <v>2030</v>
      </c>
      <c r="G136" s="225">
        <v>2030</v>
      </c>
      <c r="H136" s="225">
        <v>2030</v>
      </c>
      <c r="I136" s="225">
        <v>2035</v>
      </c>
      <c r="J136" s="225">
        <v>2035</v>
      </c>
      <c r="K136" s="225">
        <v>2035</v>
      </c>
      <c r="L136" s="225">
        <v>2035</v>
      </c>
      <c r="M136" s="225">
        <v>2040</v>
      </c>
      <c r="N136" s="225">
        <v>2040</v>
      </c>
      <c r="O136" s="225">
        <v>2040</v>
      </c>
      <c r="P136" s="225">
        <v>2040</v>
      </c>
      <c r="Q136" s="225">
        <v>2050</v>
      </c>
      <c r="R136" s="225">
        <v>2050</v>
      </c>
      <c r="S136" s="225">
        <v>2050</v>
      </c>
      <c r="T136" s="225">
        <v>2050</v>
      </c>
    </row>
    <row r="137" spans="1:21">
      <c r="A137" s="237" t="s">
        <v>99</v>
      </c>
      <c r="B137" s="281">
        <v>4.7</v>
      </c>
      <c r="C137" s="281">
        <v>4.6890000000000001</v>
      </c>
      <c r="D137" s="281">
        <v>12.174000000000001</v>
      </c>
      <c r="E137" s="281">
        <v>12.174000000000001</v>
      </c>
      <c r="F137" s="281">
        <v>12.124000000000001</v>
      </c>
      <c r="G137" s="281">
        <v>12.124000000000001</v>
      </c>
      <c r="H137" s="281">
        <v>27.574000000000002</v>
      </c>
      <c r="I137" s="281">
        <v>30.873999999999999</v>
      </c>
      <c r="J137" s="281">
        <v>25.574000000000002</v>
      </c>
      <c r="K137" s="281">
        <v>23.574000000000002</v>
      </c>
      <c r="L137" s="281">
        <v>44.637</v>
      </c>
      <c r="M137" s="281">
        <v>50.637</v>
      </c>
      <c r="N137" s="281">
        <v>36.637</v>
      </c>
      <c r="O137" s="281">
        <v>36.637</v>
      </c>
      <c r="P137" s="281">
        <v>66.637</v>
      </c>
      <c r="Q137" s="281">
        <v>72.637</v>
      </c>
      <c r="R137" s="281">
        <v>50.637</v>
      </c>
      <c r="S137" s="281">
        <v>38.637</v>
      </c>
      <c r="T137" s="221" t="s">
        <v>100</v>
      </c>
    </row>
    <row r="138" spans="1:21">
      <c r="A138" s="237" t="s">
        <v>101</v>
      </c>
      <c r="B138" s="281">
        <v>4.7</v>
      </c>
      <c r="C138" s="281">
        <v>4.6890000000000001</v>
      </c>
      <c r="D138" s="281">
        <v>12.124000000000001</v>
      </c>
      <c r="E138" s="281">
        <v>12.124000000000001</v>
      </c>
      <c r="F138" s="281">
        <v>12.124000000000001</v>
      </c>
      <c r="G138" s="281">
        <v>12.124000000000001</v>
      </c>
      <c r="H138" s="281">
        <v>26.524000000000001</v>
      </c>
      <c r="I138" s="281">
        <v>28.823999999999998</v>
      </c>
      <c r="J138" s="281">
        <v>24.024000000000001</v>
      </c>
      <c r="K138" s="281">
        <v>23.024000000000001</v>
      </c>
      <c r="L138" s="281">
        <v>40.587000000000003</v>
      </c>
      <c r="M138" s="281">
        <v>40.587000000000003</v>
      </c>
      <c r="N138" s="281">
        <v>34.587000000000003</v>
      </c>
      <c r="O138" s="281">
        <v>34.587000000000003</v>
      </c>
      <c r="P138" s="281">
        <v>47.587000000000003</v>
      </c>
      <c r="Q138" s="281">
        <v>45.578599999999994</v>
      </c>
      <c r="R138" s="281">
        <v>40.587000000000003</v>
      </c>
      <c r="S138" s="281">
        <v>35.587000000000003</v>
      </c>
      <c r="T138" s="221" t="s">
        <v>100</v>
      </c>
    </row>
    <row r="139" spans="1:21">
      <c r="A139" s="237" t="s">
        <v>102</v>
      </c>
      <c r="B139" s="281">
        <v>0</v>
      </c>
      <c r="C139" s="281">
        <v>0</v>
      </c>
      <c r="D139" s="281">
        <v>4.9999999999999996E-2</v>
      </c>
      <c r="E139" s="281">
        <v>4.9999999999999996E-2</v>
      </c>
      <c r="F139" s="281">
        <v>0</v>
      </c>
      <c r="G139" s="281">
        <v>0</v>
      </c>
      <c r="H139" s="281">
        <v>1.05</v>
      </c>
      <c r="I139" s="281">
        <v>2.0499999999999998</v>
      </c>
      <c r="J139" s="281">
        <v>1.55</v>
      </c>
      <c r="K139" s="281">
        <v>0.55000000000000004</v>
      </c>
      <c r="L139" s="281">
        <v>4.05</v>
      </c>
      <c r="M139" s="281">
        <v>10.050000000000001</v>
      </c>
      <c r="N139" s="281">
        <v>2.0499999999999998</v>
      </c>
      <c r="O139" s="281">
        <v>2.0499999999999998</v>
      </c>
      <c r="P139" s="281">
        <v>19.05</v>
      </c>
      <c r="Q139" s="281">
        <v>27.058400000000002</v>
      </c>
      <c r="R139" s="281">
        <v>10.050000000000001</v>
      </c>
      <c r="S139" s="281">
        <v>3.05</v>
      </c>
      <c r="T139" s="221" t="s">
        <v>100</v>
      </c>
    </row>
    <row r="140" spans="1:21">
      <c r="A140" s="237" t="s">
        <v>103</v>
      </c>
      <c r="B140" s="281">
        <v>23.588509140447172</v>
      </c>
      <c r="C140" s="281">
        <v>33.24213385038</v>
      </c>
      <c r="D140" s="281">
        <v>53.510267700759997</v>
      </c>
      <c r="E140" s="281">
        <v>67.982267700760005</v>
      </c>
      <c r="F140" s="281">
        <v>48.74813385038</v>
      </c>
      <c r="G140" s="281">
        <v>43.532133850380006</v>
      </c>
      <c r="H140" s="281">
        <v>70.937535401519995</v>
      </c>
      <c r="I140" s="281">
        <v>96.796669251899999</v>
      </c>
      <c r="J140" s="281">
        <v>62.628267700760006</v>
      </c>
      <c r="K140" s="281">
        <v>52.738267700759998</v>
      </c>
      <c r="L140" s="281">
        <v>87.106803102279997</v>
      </c>
      <c r="M140" s="281">
        <v>123.17307080304001</v>
      </c>
      <c r="N140" s="281">
        <v>75.797401551139998</v>
      </c>
      <c r="O140" s="281">
        <v>61.234401551139996</v>
      </c>
      <c r="P140" s="281">
        <v>116.92233850380001</v>
      </c>
      <c r="Q140" s="281">
        <v>174.49687390532</v>
      </c>
      <c r="R140" s="281">
        <v>101.06980310228001</v>
      </c>
      <c r="S140" s="281">
        <v>77.159803102279994</v>
      </c>
      <c r="T140" s="221" t="s">
        <v>100</v>
      </c>
    </row>
    <row r="141" spans="1:21">
      <c r="A141" s="237" t="s">
        <v>104</v>
      </c>
      <c r="B141" s="281">
        <v>7.9015985084866696</v>
      </c>
      <c r="C141" s="281">
        <v>10.345000000000001</v>
      </c>
      <c r="D141" s="281">
        <v>17.404</v>
      </c>
      <c r="E141" s="281">
        <v>23.719000000000001</v>
      </c>
      <c r="F141" s="281">
        <v>16.532</v>
      </c>
      <c r="G141" s="281">
        <v>13.573</v>
      </c>
      <c r="H141" s="281">
        <v>24.28</v>
      </c>
      <c r="I141" s="281">
        <v>35.066000000000003</v>
      </c>
      <c r="J141" s="281">
        <v>22.59</v>
      </c>
      <c r="K141" s="281">
        <v>17.29</v>
      </c>
      <c r="L141" s="281">
        <v>31.039000000000001</v>
      </c>
      <c r="M141" s="281">
        <v>45.901000000000003</v>
      </c>
      <c r="N141" s="281">
        <v>28.588999999999999</v>
      </c>
      <c r="O141" s="281">
        <v>20.948</v>
      </c>
      <c r="P141" s="281">
        <v>43.886000000000003</v>
      </c>
      <c r="Q141" s="281">
        <v>66.623000000000005</v>
      </c>
      <c r="R141" s="281">
        <v>40.374000000000002</v>
      </c>
      <c r="S141" s="281">
        <v>28.052</v>
      </c>
      <c r="T141" s="221" t="s">
        <v>100</v>
      </c>
    </row>
    <row r="142" spans="1:21">
      <c r="A142" s="237" t="s">
        <v>105</v>
      </c>
      <c r="B142" s="281">
        <v>4.4082439057345999</v>
      </c>
      <c r="C142" s="281">
        <v>7.6391338503799995</v>
      </c>
      <c r="D142" s="281">
        <v>13.576267700759999</v>
      </c>
      <c r="E142" s="281">
        <v>17.72826770076</v>
      </c>
      <c r="F142" s="281">
        <v>13.574133850379999</v>
      </c>
      <c r="G142" s="281">
        <v>11.317133850379999</v>
      </c>
      <c r="H142" s="281">
        <v>19.306535401519998</v>
      </c>
      <c r="I142" s="281">
        <v>27.804669251899998</v>
      </c>
      <c r="J142" s="281">
        <v>19.303267700759999</v>
      </c>
      <c r="K142" s="281">
        <v>14.713267700759999</v>
      </c>
      <c r="L142" s="281">
        <v>25.037803102279998</v>
      </c>
      <c r="M142" s="281">
        <v>37.880070803039999</v>
      </c>
      <c r="N142" s="281">
        <v>25.03140155114</v>
      </c>
      <c r="O142" s="281">
        <v>18.109401551139999</v>
      </c>
      <c r="P142" s="281">
        <v>36.499338503799997</v>
      </c>
      <c r="Q142" s="281">
        <v>58.029873905319995</v>
      </c>
      <c r="R142" s="281">
        <v>36.490803102279997</v>
      </c>
      <c r="S142" s="281">
        <v>24.90280310228</v>
      </c>
      <c r="T142" s="221" t="s">
        <v>100</v>
      </c>
    </row>
    <row r="143" spans="1:21">
      <c r="B143" s="280"/>
      <c r="C143" s="280"/>
      <c r="D143" s="280"/>
      <c r="E143" s="280"/>
      <c r="F143" s="280"/>
      <c r="G143" s="280"/>
      <c r="H143" s="280"/>
      <c r="I143" s="280"/>
      <c r="J143" s="280"/>
      <c r="K143" s="280"/>
      <c r="L143" s="280"/>
      <c r="M143" s="280"/>
      <c r="N143" s="280"/>
      <c r="O143" s="280"/>
      <c r="P143" s="280"/>
      <c r="Q143" s="280"/>
      <c r="R143" s="280"/>
      <c r="S143" s="280"/>
    </row>
    <row r="144" spans="1:21">
      <c r="A144" s="220" t="s">
        <v>106</v>
      </c>
    </row>
    <row r="145" spans="1:21">
      <c r="A145" s="222" t="s">
        <v>107</v>
      </c>
      <c r="B145" s="223"/>
      <c r="C145" s="223"/>
      <c r="D145" s="223"/>
      <c r="E145" s="223"/>
      <c r="F145" s="223"/>
      <c r="G145" s="223"/>
      <c r="H145" s="223"/>
      <c r="I145" s="223"/>
      <c r="J145" s="223"/>
      <c r="K145" s="223"/>
      <c r="L145" s="223"/>
      <c r="M145" s="223"/>
      <c r="N145" s="223"/>
      <c r="O145" s="223"/>
      <c r="P145" s="223"/>
      <c r="Q145" s="223"/>
      <c r="R145" s="223"/>
      <c r="S145" s="223"/>
      <c r="T145" s="223"/>
    </row>
    <row r="146" spans="1:21">
      <c r="A146" s="278" t="s">
        <v>108</v>
      </c>
      <c r="B146" s="224" t="s">
        <v>12</v>
      </c>
      <c r="C146" s="224" t="s">
        <v>12</v>
      </c>
      <c r="D146" s="224" t="s">
        <v>13</v>
      </c>
      <c r="E146" s="224" t="s">
        <v>13</v>
      </c>
      <c r="F146" s="224" t="s">
        <v>14</v>
      </c>
      <c r="G146" s="224" t="s">
        <v>15</v>
      </c>
      <c r="H146" s="224" t="s">
        <v>16</v>
      </c>
      <c r="I146" s="224" t="s">
        <v>13</v>
      </c>
      <c r="J146" s="224" t="s">
        <v>14</v>
      </c>
      <c r="K146" s="224" t="s">
        <v>15</v>
      </c>
      <c r="L146" s="224" t="s">
        <v>16</v>
      </c>
      <c r="M146" s="224" t="s">
        <v>13</v>
      </c>
      <c r="N146" s="224" t="s">
        <v>14</v>
      </c>
      <c r="O146" s="224" t="s">
        <v>15</v>
      </c>
      <c r="P146" s="224" t="s">
        <v>16</v>
      </c>
      <c r="Q146" s="224" t="s">
        <v>13</v>
      </c>
      <c r="R146" s="224" t="s">
        <v>14</v>
      </c>
      <c r="S146" s="224" t="s">
        <v>15</v>
      </c>
      <c r="T146" s="224" t="s">
        <v>16</v>
      </c>
    </row>
    <row r="147" spans="1:21">
      <c r="A147" s="279" t="s">
        <v>285</v>
      </c>
      <c r="B147" s="225">
        <v>2019</v>
      </c>
      <c r="C147" s="225">
        <v>2023</v>
      </c>
      <c r="D147" s="225">
        <v>2025</v>
      </c>
      <c r="E147" s="225">
        <v>2030</v>
      </c>
      <c r="F147" s="225">
        <v>2030</v>
      </c>
      <c r="G147" s="225">
        <v>2030</v>
      </c>
      <c r="H147" s="225">
        <v>2030</v>
      </c>
      <c r="I147" s="225">
        <v>2035</v>
      </c>
      <c r="J147" s="225">
        <v>2035</v>
      </c>
      <c r="K147" s="225">
        <v>2035</v>
      </c>
      <c r="L147" s="225">
        <v>2035</v>
      </c>
      <c r="M147" s="225">
        <v>2040</v>
      </c>
      <c r="N147" s="225">
        <v>2040</v>
      </c>
      <c r="O147" s="225">
        <v>2040</v>
      </c>
      <c r="P147" s="225">
        <v>2040</v>
      </c>
      <c r="Q147" s="225">
        <v>2050</v>
      </c>
      <c r="R147" s="225">
        <v>2050</v>
      </c>
      <c r="S147" s="225">
        <v>2050</v>
      </c>
      <c r="T147" s="225">
        <v>2050</v>
      </c>
    </row>
    <row r="148" spans="1:21">
      <c r="A148" s="237" t="s">
        <v>109</v>
      </c>
      <c r="B148" s="281">
        <v>4</v>
      </c>
      <c r="C148" s="281">
        <v>4.0119999999999996</v>
      </c>
      <c r="D148" s="281">
        <v>2.2109999999999999</v>
      </c>
      <c r="E148" s="281">
        <v>2.2109999999999999</v>
      </c>
      <c r="F148" s="281">
        <v>2.2109999999999999</v>
      </c>
      <c r="G148" s="281">
        <v>0</v>
      </c>
      <c r="H148" s="281">
        <v>2.2109999999999999</v>
      </c>
      <c r="I148" s="281">
        <v>2.2109999999999999</v>
      </c>
      <c r="J148" s="281">
        <v>2.2109999999999999</v>
      </c>
      <c r="K148" s="281">
        <v>0</v>
      </c>
      <c r="L148" s="281">
        <v>2.2109999999999999</v>
      </c>
      <c r="M148" s="281">
        <v>0</v>
      </c>
      <c r="N148" s="281">
        <v>2.2109999999999999</v>
      </c>
      <c r="O148" s="281">
        <v>0</v>
      </c>
      <c r="P148" s="281">
        <v>1.58</v>
      </c>
      <c r="Q148" s="281">
        <v>0</v>
      </c>
      <c r="R148" s="281">
        <v>1.58</v>
      </c>
      <c r="S148" s="281">
        <v>0</v>
      </c>
      <c r="T148" s="221" t="s">
        <v>100</v>
      </c>
    </row>
    <row r="149" spans="1:21">
      <c r="A149" s="237" t="s">
        <v>110</v>
      </c>
      <c r="B149" s="281">
        <v>17.395</v>
      </c>
      <c r="C149" s="281">
        <v>16.892000000000003</v>
      </c>
      <c r="D149" s="281">
        <v>15.727569416421082</v>
      </c>
      <c r="E149" s="281">
        <v>16.334687025781193</v>
      </c>
      <c r="F149" s="281">
        <v>16.659189609241722</v>
      </c>
      <c r="G149" s="281">
        <v>15.138519622500752</v>
      </c>
      <c r="H149" s="281">
        <v>15.244227215993977</v>
      </c>
      <c r="I149" s="281">
        <v>15.800500000000003</v>
      </c>
      <c r="J149" s="281">
        <v>15.561344029938294</v>
      </c>
      <c r="K149" s="281">
        <v>3.4078479751254838</v>
      </c>
      <c r="L149" s="281">
        <v>2.1552411063539099</v>
      </c>
      <c r="M149" s="281">
        <v>0.95199999999999996</v>
      </c>
      <c r="N149" s="281">
        <v>14.218425789043486</v>
      </c>
      <c r="O149" s="281">
        <v>1.2351120576347077</v>
      </c>
      <c r="P149" s="281">
        <v>0.38400000000000001</v>
      </c>
      <c r="Q149" s="281">
        <v>0.13400000000000001</v>
      </c>
      <c r="R149" s="281">
        <v>9.5708797168932325</v>
      </c>
      <c r="S149" s="281">
        <v>0.29697916666666668</v>
      </c>
      <c r="T149" s="221" t="s">
        <v>100</v>
      </c>
    </row>
    <row r="150" spans="1:21">
      <c r="A150" s="237" t="s">
        <v>111</v>
      </c>
      <c r="B150" s="281">
        <v>0</v>
      </c>
      <c r="C150" s="281">
        <v>0</v>
      </c>
      <c r="D150" s="281">
        <v>0.91500000000000015</v>
      </c>
      <c r="E150" s="281">
        <v>1.7000000000000001E-2</v>
      </c>
      <c r="F150" s="281">
        <v>0</v>
      </c>
      <c r="G150" s="281">
        <v>1.837</v>
      </c>
      <c r="H150" s="281">
        <v>3.2330000000000001</v>
      </c>
      <c r="I150" s="281">
        <v>1.8539999999999999</v>
      </c>
      <c r="J150" s="281">
        <v>0.91500000000000015</v>
      </c>
      <c r="K150" s="281">
        <v>15.699663410476058</v>
      </c>
      <c r="L150" s="281">
        <v>15.142000000000001</v>
      </c>
      <c r="M150" s="281">
        <v>17.637999999999998</v>
      </c>
      <c r="N150" s="281">
        <v>3.274</v>
      </c>
      <c r="O150" s="281">
        <v>21.138964919424801</v>
      </c>
      <c r="P150" s="281">
        <v>15.179</v>
      </c>
      <c r="Q150" s="281">
        <v>17.649999999999999</v>
      </c>
      <c r="R150" s="281">
        <v>6.5790000000000015</v>
      </c>
      <c r="S150" s="281">
        <v>21.013627543516865</v>
      </c>
      <c r="T150" s="221" t="s">
        <v>100</v>
      </c>
    </row>
    <row r="151" spans="1:21">
      <c r="A151" s="237" t="s">
        <v>112</v>
      </c>
      <c r="B151" s="281">
        <v>1.6080000000000001</v>
      </c>
      <c r="C151" s="281">
        <v>1.6268701129999998</v>
      </c>
      <c r="D151" s="281">
        <v>0.44193176163555298</v>
      </c>
      <c r="E151" s="281">
        <v>0.44193176163555298</v>
      </c>
      <c r="F151" s="281">
        <v>0.46876728951958502</v>
      </c>
      <c r="G151" s="281">
        <v>0.44462492202498405</v>
      </c>
      <c r="H151" s="281">
        <v>0.381235763762719</v>
      </c>
      <c r="I151" s="281">
        <v>0.381235763762719</v>
      </c>
      <c r="J151" s="281">
        <v>0.40563958528475597</v>
      </c>
      <c r="K151" s="281">
        <v>0.40563958528475597</v>
      </c>
      <c r="L151" s="281">
        <v>0.1009159285382792</v>
      </c>
      <c r="M151" s="281">
        <v>0.1009159285382792</v>
      </c>
      <c r="N151" s="281">
        <v>0.31268161260874694</v>
      </c>
      <c r="O151" s="281">
        <v>0.31268161260874694</v>
      </c>
      <c r="P151" s="281">
        <v>0</v>
      </c>
      <c r="Q151" s="281">
        <v>0</v>
      </c>
      <c r="R151" s="281">
        <v>0.28178707042171808</v>
      </c>
      <c r="S151" s="281">
        <v>0.28178707042171808</v>
      </c>
      <c r="T151" s="221" t="s">
        <v>100</v>
      </c>
    </row>
    <row r="152" spans="1:21">
      <c r="A152" s="237" t="s">
        <v>113</v>
      </c>
      <c r="B152" s="281">
        <v>23.488</v>
      </c>
      <c r="C152" s="281">
        <v>23.016870113</v>
      </c>
      <c r="D152" s="281">
        <v>19.781501178056633</v>
      </c>
      <c r="E152" s="281">
        <v>19.490618787416746</v>
      </c>
      <c r="F152" s="281">
        <v>19.824956898761304</v>
      </c>
      <c r="G152" s="281">
        <v>17.906144544525734</v>
      </c>
      <c r="H152" s="281">
        <v>21.555462979756697</v>
      </c>
      <c r="I152" s="281">
        <v>20.732735763762719</v>
      </c>
      <c r="J152" s="281">
        <v>19.578983615223049</v>
      </c>
      <c r="K152" s="281">
        <v>19.999150970886298</v>
      </c>
      <c r="L152" s="281">
        <v>23.295157034892188</v>
      </c>
      <c r="M152" s="281">
        <v>21.676915928538275</v>
      </c>
      <c r="N152" s="281">
        <v>21.616107401652236</v>
      </c>
      <c r="O152" s="281">
        <v>22.686758589668255</v>
      </c>
      <c r="P152" s="281">
        <v>24.029</v>
      </c>
      <c r="Q152" s="281">
        <v>23.27</v>
      </c>
      <c r="R152" s="281">
        <v>21.21166678731495</v>
      </c>
      <c r="S152" s="281">
        <v>21.592393780605249</v>
      </c>
      <c r="T152" s="221" t="s">
        <v>100</v>
      </c>
    </row>
    <row r="154" spans="1:21">
      <c r="A154" s="220" t="s">
        <v>114</v>
      </c>
    </row>
    <row r="155" spans="1:21">
      <c r="A155" s="222" t="s">
        <v>115</v>
      </c>
      <c r="B155" s="223"/>
      <c r="C155" s="223"/>
      <c r="D155" s="223"/>
      <c r="E155" s="223"/>
      <c r="F155" s="223"/>
      <c r="G155" s="223"/>
      <c r="H155" s="223"/>
      <c r="I155" s="223"/>
      <c r="J155" s="223"/>
      <c r="K155" s="223"/>
      <c r="L155" s="223"/>
      <c r="M155" s="223"/>
      <c r="N155" s="223"/>
      <c r="O155" s="223"/>
      <c r="P155" s="223"/>
      <c r="Q155" s="223"/>
      <c r="R155" s="223"/>
      <c r="S155" s="223"/>
      <c r="T155" s="223"/>
      <c r="U155" s="223"/>
    </row>
    <row r="156" spans="1:21">
      <c r="A156" s="278" t="s">
        <v>108</v>
      </c>
      <c r="B156" s="224" t="s">
        <v>12</v>
      </c>
      <c r="C156" s="224" t="s">
        <v>12</v>
      </c>
      <c r="D156" s="224" t="s">
        <v>13</v>
      </c>
      <c r="E156" s="224" t="s">
        <v>13</v>
      </c>
      <c r="F156" s="224" t="s">
        <v>14</v>
      </c>
      <c r="G156" s="224" t="s">
        <v>15</v>
      </c>
      <c r="H156" s="224" t="s">
        <v>16</v>
      </c>
      <c r="I156" s="224" t="s">
        <v>13</v>
      </c>
      <c r="J156" s="224" t="s">
        <v>14</v>
      </c>
      <c r="K156" s="224" t="s">
        <v>15</v>
      </c>
      <c r="L156" s="224" t="s">
        <v>16</v>
      </c>
      <c r="M156" s="224" t="s">
        <v>13</v>
      </c>
      <c r="N156" s="224" t="s">
        <v>14</v>
      </c>
      <c r="O156" s="224" t="s">
        <v>15</v>
      </c>
      <c r="P156" s="224" t="s">
        <v>16</v>
      </c>
      <c r="Q156" s="224" t="s">
        <v>13</v>
      </c>
      <c r="R156" s="224" t="s">
        <v>14</v>
      </c>
      <c r="S156" s="224" t="s">
        <v>15</v>
      </c>
      <c r="T156" s="224" t="s">
        <v>16</v>
      </c>
    </row>
    <row r="157" spans="1:21">
      <c r="A157" s="279" t="s">
        <v>285</v>
      </c>
      <c r="B157" s="225">
        <v>2019</v>
      </c>
      <c r="C157" s="225">
        <v>2023</v>
      </c>
      <c r="D157" s="225">
        <v>2025</v>
      </c>
      <c r="E157" s="225">
        <v>2030</v>
      </c>
      <c r="F157" s="225">
        <v>2030</v>
      </c>
      <c r="G157" s="225">
        <v>2030</v>
      </c>
      <c r="H157" s="225">
        <v>2030</v>
      </c>
      <c r="I157" s="225">
        <v>2035</v>
      </c>
      <c r="J157" s="225">
        <v>2035</v>
      </c>
      <c r="K157" s="225">
        <v>2035</v>
      </c>
      <c r="L157" s="225">
        <v>2035</v>
      </c>
      <c r="M157" s="225">
        <v>2040</v>
      </c>
      <c r="N157" s="225">
        <v>2040</v>
      </c>
      <c r="O157" s="225">
        <v>2040</v>
      </c>
      <c r="P157" s="225">
        <v>2040</v>
      </c>
      <c r="Q157" s="225">
        <v>2050</v>
      </c>
      <c r="R157" s="225">
        <v>2050</v>
      </c>
      <c r="S157" s="225">
        <v>2050</v>
      </c>
      <c r="T157" s="225">
        <v>2050</v>
      </c>
      <c r="U157" s="226" t="s">
        <v>17</v>
      </c>
    </row>
    <row r="158" spans="1:21">
      <c r="A158" s="237" t="s">
        <v>116</v>
      </c>
      <c r="B158" s="281">
        <v>0</v>
      </c>
      <c r="C158" s="281"/>
      <c r="D158" s="281">
        <v>0</v>
      </c>
      <c r="E158" s="281">
        <v>0</v>
      </c>
      <c r="F158" s="281">
        <v>0</v>
      </c>
      <c r="G158" s="281">
        <v>0</v>
      </c>
      <c r="H158" s="281">
        <v>0</v>
      </c>
      <c r="I158" s="281">
        <v>0</v>
      </c>
      <c r="J158" s="281">
        <v>0</v>
      </c>
      <c r="K158" s="281">
        <v>0</v>
      </c>
      <c r="L158" s="281">
        <v>0.15133411006657582</v>
      </c>
      <c r="M158" s="281">
        <v>0</v>
      </c>
      <c r="N158" s="281">
        <v>0</v>
      </c>
      <c r="O158" s="281">
        <v>0</v>
      </c>
      <c r="P158" s="281">
        <v>0.46986511349463694</v>
      </c>
      <c r="Q158" s="281">
        <v>0</v>
      </c>
      <c r="R158" s="281">
        <v>0</v>
      </c>
      <c r="S158" s="281">
        <v>0</v>
      </c>
      <c r="T158" s="281">
        <v>1.5858365669923278</v>
      </c>
      <c r="U158" s="221" t="s">
        <v>32</v>
      </c>
    </row>
    <row r="159" spans="1:21">
      <c r="A159" s="237" t="s">
        <v>18</v>
      </c>
      <c r="B159" s="281">
        <v>0</v>
      </c>
      <c r="C159" s="281"/>
      <c r="D159" s="281">
        <v>0</v>
      </c>
      <c r="E159" s="281">
        <v>0</v>
      </c>
      <c r="F159" s="281">
        <v>0</v>
      </c>
      <c r="G159" s="281">
        <v>0</v>
      </c>
      <c r="H159" s="281">
        <v>0</v>
      </c>
      <c r="I159" s="281">
        <v>0</v>
      </c>
      <c r="J159" s="281">
        <v>0</v>
      </c>
      <c r="K159" s="281">
        <v>0</v>
      </c>
      <c r="L159" s="281">
        <v>1.0472567175191336</v>
      </c>
      <c r="M159" s="281">
        <v>0</v>
      </c>
      <c r="N159" s="281">
        <v>0</v>
      </c>
      <c r="O159" s="281">
        <v>0</v>
      </c>
      <c r="P159" s="281">
        <v>2.1210201815908016</v>
      </c>
      <c r="Q159" s="281">
        <v>0</v>
      </c>
      <c r="R159" s="281">
        <v>0</v>
      </c>
      <c r="S159" s="281">
        <v>0</v>
      </c>
      <c r="T159" s="281">
        <v>4.1814661197515024</v>
      </c>
      <c r="U159" s="221" t="s">
        <v>32</v>
      </c>
    </row>
    <row r="160" spans="1:21">
      <c r="A160" s="237" t="s">
        <v>21</v>
      </c>
      <c r="B160" s="281">
        <v>10.364682253120954</v>
      </c>
      <c r="C160" s="281"/>
      <c r="D160" s="281">
        <v>1.1427991872866192</v>
      </c>
      <c r="E160" s="281">
        <v>11.987616359117581</v>
      </c>
      <c r="F160" s="281">
        <v>14.489024465049958</v>
      </c>
      <c r="G160" s="281">
        <v>13.695274611327008</v>
      </c>
      <c r="H160" s="281">
        <v>11.758280680935847</v>
      </c>
      <c r="I160" s="281">
        <v>14.308139920749028</v>
      </c>
      <c r="J160" s="281">
        <v>17.630237768317716</v>
      </c>
      <c r="K160" s="281">
        <v>16.972758657686953</v>
      </c>
      <c r="L160" s="281">
        <v>21.735922738569815</v>
      </c>
      <c r="M160" s="281">
        <v>35.245602937257175</v>
      </c>
      <c r="N160" s="281">
        <v>33.752107252673881</v>
      </c>
      <c r="O160" s="281">
        <v>24.60828940410109</v>
      </c>
      <c r="P160" s="281">
        <v>49.272596810083918</v>
      </c>
      <c r="Q160" s="281">
        <v>43.261538913845598</v>
      </c>
      <c r="R160" s="281">
        <v>50.011453431876248</v>
      </c>
      <c r="S160" s="281">
        <v>22.474628732975908</v>
      </c>
      <c r="T160" s="281">
        <v>57.402494664994414</v>
      </c>
      <c r="U160" s="221" t="s">
        <v>32</v>
      </c>
    </row>
    <row r="161" spans="1:21">
      <c r="A161" s="237" t="s">
        <v>70</v>
      </c>
      <c r="B161" s="281">
        <v>0</v>
      </c>
      <c r="C161" s="281"/>
      <c r="D161" s="281">
        <v>4.8914408352068492E-2</v>
      </c>
      <c r="E161" s="281">
        <v>0.70823141576760107</v>
      </c>
      <c r="F161" s="281">
        <v>0.70537627241140488</v>
      </c>
      <c r="G161" s="281">
        <v>1.5297629259441572</v>
      </c>
      <c r="H161" s="281">
        <v>3.4131827323571802</v>
      </c>
      <c r="I161" s="281">
        <v>1.4486354789929015</v>
      </c>
      <c r="J161" s="281">
        <v>1.4155804776399057</v>
      </c>
      <c r="K161" s="281">
        <v>3.1683833660872915</v>
      </c>
      <c r="L161" s="281">
        <v>6.7602886972892522</v>
      </c>
      <c r="M161" s="281">
        <v>2.3769235840314042</v>
      </c>
      <c r="N161" s="281">
        <v>2.2969932307448553</v>
      </c>
      <c r="O161" s="281">
        <v>4.8807080719496723</v>
      </c>
      <c r="P161" s="281">
        <v>10.184760470136297</v>
      </c>
      <c r="Q161" s="281">
        <v>4.0466392324862497</v>
      </c>
      <c r="R161" s="281">
        <v>3.8229939585456636</v>
      </c>
      <c r="S161" s="281">
        <v>7.743584807606025</v>
      </c>
      <c r="T161" s="281">
        <v>15.96177182621247</v>
      </c>
      <c r="U161" s="221" t="s">
        <v>32</v>
      </c>
    </row>
    <row r="162" spans="1:21">
      <c r="A162" s="237" t="s">
        <v>117</v>
      </c>
      <c r="B162" s="281">
        <v>0</v>
      </c>
      <c r="C162" s="281"/>
      <c r="D162" s="281">
        <v>0</v>
      </c>
      <c r="E162" s="281">
        <v>0</v>
      </c>
      <c r="F162" s="281">
        <v>0</v>
      </c>
      <c r="G162" s="281">
        <v>0</v>
      </c>
      <c r="H162" s="281">
        <v>0</v>
      </c>
      <c r="I162" s="281">
        <v>1.8944584152520454</v>
      </c>
      <c r="J162" s="281">
        <v>4.4404648400360278</v>
      </c>
      <c r="K162" s="281">
        <v>2.1653482092413157</v>
      </c>
      <c r="L162" s="281">
        <v>4.4676513594648188</v>
      </c>
      <c r="M162" s="281">
        <v>6.1374317921947057</v>
      </c>
      <c r="N162" s="281">
        <v>11.671836761007611</v>
      </c>
      <c r="O162" s="281">
        <v>9.6363421803469134</v>
      </c>
      <c r="P162" s="281">
        <v>11.68660702966273</v>
      </c>
      <c r="Q162" s="281">
        <v>15.629276425629849</v>
      </c>
      <c r="R162" s="281">
        <v>19.575351528753117</v>
      </c>
      <c r="S162" s="281">
        <v>18.830250195888226</v>
      </c>
      <c r="T162" s="281">
        <v>19.575351528753117</v>
      </c>
      <c r="U162" s="221" t="s">
        <v>32</v>
      </c>
    </row>
    <row r="163" spans="1:21">
      <c r="A163" s="237" t="s">
        <v>71</v>
      </c>
      <c r="B163" s="281">
        <v>0</v>
      </c>
      <c r="C163" s="281"/>
      <c r="D163" s="281">
        <v>0</v>
      </c>
      <c r="E163" s="281">
        <v>0</v>
      </c>
      <c r="F163" s="281">
        <v>0</v>
      </c>
      <c r="G163" s="281">
        <v>0</v>
      </c>
      <c r="H163" s="281">
        <v>0</v>
      </c>
      <c r="I163" s="281">
        <v>0</v>
      </c>
      <c r="J163" s="281">
        <v>0</v>
      </c>
      <c r="K163" s="281">
        <v>0</v>
      </c>
      <c r="L163" s="281">
        <v>0.9152205093128597</v>
      </c>
      <c r="M163" s="281">
        <v>0</v>
      </c>
      <c r="N163" s="281">
        <v>0</v>
      </c>
      <c r="O163" s="281">
        <v>0</v>
      </c>
      <c r="P163" s="281">
        <v>1.6273342821784134</v>
      </c>
      <c r="Q163" s="281">
        <v>0</v>
      </c>
      <c r="R163" s="281">
        <v>0</v>
      </c>
      <c r="S163" s="281">
        <v>0</v>
      </c>
      <c r="T163" s="281">
        <v>2.7767072256310867</v>
      </c>
      <c r="U163" s="221" t="s">
        <v>32</v>
      </c>
    </row>
    <row r="164" spans="1:21">
      <c r="A164" s="237" t="s">
        <v>39</v>
      </c>
      <c r="B164" s="281">
        <v>0</v>
      </c>
      <c r="C164" s="281"/>
      <c r="D164" s="281">
        <v>0</v>
      </c>
      <c r="E164" s="281">
        <v>0</v>
      </c>
      <c r="F164" s="281">
        <v>0</v>
      </c>
      <c r="G164" s="281">
        <v>0</v>
      </c>
      <c r="H164" s="281">
        <v>0</v>
      </c>
      <c r="I164" s="281">
        <v>0</v>
      </c>
      <c r="J164" s="281">
        <v>0</v>
      </c>
      <c r="K164" s="281">
        <v>0</v>
      </c>
      <c r="L164" s="281">
        <v>0</v>
      </c>
      <c r="M164" s="281">
        <v>0</v>
      </c>
      <c r="N164" s="281">
        <v>0</v>
      </c>
      <c r="O164" s="281">
        <v>0</v>
      </c>
      <c r="P164" s="281">
        <v>0</v>
      </c>
      <c r="Q164" s="281">
        <v>0</v>
      </c>
      <c r="R164" s="281">
        <v>0</v>
      </c>
      <c r="S164" s="281">
        <v>0</v>
      </c>
      <c r="T164" s="281">
        <v>0</v>
      </c>
      <c r="U164" s="221" t="s">
        <v>32</v>
      </c>
    </row>
    <row r="165" spans="1:21">
      <c r="A165" s="237" t="s">
        <v>49</v>
      </c>
      <c r="B165" s="281">
        <v>0</v>
      </c>
      <c r="C165" s="281"/>
      <c r="D165" s="281">
        <v>0</v>
      </c>
      <c r="E165" s="281">
        <v>0</v>
      </c>
      <c r="F165" s="281">
        <v>0</v>
      </c>
      <c r="G165" s="281">
        <v>0</v>
      </c>
      <c r="H165" s="281">
        <v>0</v>
      </c>
      <c r="I165" s="281">
        <v>0</v>
      </c>
      <c r="J165" s="281">
        <v>0</v>
      </c>
      <c r="K165" s="281">
        <v>0</v>
      </c>
      <c r="L165" s="281">
        <v>0</v>
      </c>
      <c r="M165" s="281">
        <v>0</v>
      </c>
      <c r="N165" s="281">
        <v>0</v>
      </c>
      <c r="O165" s="281">
        <v>0</v>
      </c>
      <c r="P165" s="281">
        <v>0</v>
      </c>
      <c r="Q165" s="281">
        <v>0</v>
      </c>
      <c r="R165" s="281">
        <v>0</v>
      </c>
      <c r="S165" s="281">
        <v>0</v>
      </c>
      <c r="T165" s="281">
        <v>0</v>
      </c>
      <c r="U165" s="221" t="s">
        <v>32</v>
      </c>
    </row>
    <row r="166" spans="1:21">
      <c r="A166" s="237" t="s">
        <v>118</v>
      </c>
      <c r="B166" s="281">
        <v>0</v>
      </c>
      <c r="C166" s="281"/>
      <c r="D166" s="281">
        <v>0</v>
      </c>
      <c r="E166" s="281">
        <v>0.24952354312807382</v>
      </c>
      <c r="F166" s="281">
        <v>0</v>
      </c>
      <c r="G166" s="281">
        <v>0</v>
      </c>
      <c r="H166" s="281">
        <v>0.93455877625574191</v>
      </c>
      <c r="I166" s="281">
        <v>2.1044980628869623</v>
      </c>
      <c r="J166" s="281">
        <v>1.4445457394153245</v>
      </c>
      <c r="K166" s="281">
        <v>0.62216346126882283</v>
      </c>
      <c r="L166" s="281">
        <v>28.722206315776805</v>
      </c>
      <c r="M166" s="281">
        <v>24.897166408907129</v>
      </c>
      <c r="N166" s="281">
        <v>37.950320145897997</v>
      </c>
      <c r="O166" s="281">
        <v>3.862762853880803</v>
      </c>
      <c r="P166" s="281">
        <v>45.278334657592971</v>
      </c>
      <c r="Q166" s="281">
        <v>20.39177627919435</v>
      </c>
      <c r="R166" s="281">
        <v>22.909200901968756</v>
      </c>
      <c r="S166" s="281">
        <v>5.7461836499747143</v>
      </c>
      <c r="T166" s="281">
        <v>42.767700383949666</v>
      </c>
      <c r="U166" s="221" t="s">
        <v>32</v>
      </c>
    </row>
    <row r="167" spans="1:21">
      <c r="A167" s="237" t="s">
        <v>119</v>
      </c>
      <c r="B167" s="281">
        <v>0</v>
      </c>
      <c r="C167" s="281"/>
      <c r="D167" s="281">
        <v>0</v>
      </c>
      <c r="E167" s="281">
        <v>0</v>
      </c>
      <c r="F167" s="281">
        <v>0</v>
      </c>
      <c r="G167" s="281">
        <v>0</v>
      </c>
      <c r="H167" s="281">
        <v>0.94742564929181161</v>
      </c>
      <c r="I167" s="281">
        <v>0</v>
      </c>
      <c r="J167" s="281">
        <v>0</v>
      </c>
      <c r="K167" s="281">
        <v>0</v>
      </c>
      <c r="L167" s="281">
        <v>12.970528992601716</v>
      </c>
      <c r="M167" s="281">
        <v>0</v>
      </c>
      <c r="N167" s="281">
        <v>0</v>
      </c>
      <c r="O167" s="281">
        <v>0</v>
      </c>
      <c r="P167" s="281">
        <v>11.722891587285334</v>
      </c>
      <c r="Q167" s="281">
        <v>0.30947372465882972</v>
      </c>
      <c r="R167" s="281">
        <v>0.23292941176470583</v>
      </c>
      <c r="S167" s="281">
        <v>0</v>
      </c>
      <c r="T167" s="281">
        <v>8.629584998539892</v>
      </c>
      <c r="U167" s="221" t="s">
        <v>32</v>
      </c>
    </row>
    <row r="168" spans="1:21">
      <c r="A168" s="237" t="s">
        <v>120</v>
      </c>
      <c r="B168" s="281">
        <v>0.10469376013275145</v>
      </c>
      <c r="C168" s="281"/>
      <c r="D168" s="281">
        <v>7.4235325868404173E-2</v>
      </c>
      <c r="E168" s="281">
        <v>0.38567109984917203</v>
      </c>
      <c r="F168" s="281">
        <v>0.3338301085832025</v>
      </c>
      <c r="G168" s="281">
        <v>0.45215126618137857</v>
      </c>
      <c r="H168" s="281">
        <v>0.66638198595191189</v>
      </c>
      <c r="I168" s="281">
        <v>0.97502093524857314</v>
      </c>
      <c r="J168" s="281">
        <v>1.4266806711486375</v>
      </c>
      <c r="K168" s="281">
        <v>1.4095873332795359</v>
      </c>
      <c r="L168" s="281">
        <v>3.9302141905589068</v>
      </c>
      <c r="M168" s="281">
        <v>4.5477280702276817</v>
      </c>
      <c r="N168" s="281">
        <v>5.2160888528815894</v>
      </c>
      <c r="O168" s="281">
        <v>2.8460704556651764</v>
      </c>
      <c r="P168" s="281">
        <v>6.1440357801244136</v>
      </c>
      <c r="Q168" s="281">
        <v>5.7040897235117614</v>
      </c>
      <c r="R168" s="281">
        <v>5.6097640424402684</v>
      </c>
      <c r="S168" s="281">
        <v>5.4773802545076578</v>
      </c>
      <c r="T168" s="281">
        <v>5.7086123285466615</v>
      </c>
      <c r="U168" s="221" t="s">
        <v>32</v>
      </c>
    </row>
    <row r="169" spans="1:21">
      <c r="A169" s="237" t="s">
        <v>121</v>
      </c>
      <c r="B169" s="281">
        <v>0</v>
      </c>
      <c r="C169" s="281"/>
      <c r="D169" s="281">
        <v>8.2113658701232364</v>
      </c>
      <c r="E169" s="281">
        <v>13.191234866425301</v>
      </c>
      <c r="F169" s="281">
        <v>6.3888888888888884</v>
      </c>
      <c r="G169" s="281">
        <v>16.797156515239131</v>
      </c>
      <c r="H169" s="281">
        <v>19.444444444444443</v>
      </c>
      <c r="I169" s="281">
        <v>56.573887233546991</v>
      </c>
      <c r="J169" s="281">
        <v>28.806963085738584</v>
      </c>
      <c r="K169" s="281">
        <v>70.628764387763027</v>
      </c>
      <c r="L169" s="281">
        <v>84.722222222222214</v>
      </c>
      <c r="M169" s="281">
        <v>100</v>
      </c>
      <c r="N169" s="281">
        <v>50</v>
      </c>
      <c r="O169" s="281">
        <v>125</v>
      </c>
      <c r="P169" s="281">
        <v>150.39059117238324</v>
      </c>
      <c r="Q169" s="281">
        <v>129.9308438724745</v>
      </c>
      <c r="R169" s="281">
        <v>89.707360746127947</v>
      </c>
      <c r="S169" s="281">
        <v>150</v>
      </c>
      <c r="T169" s="281">
        <v>180</v>
      </c>
      <c r="U169" s="221" t="s">
        <v>32</v>
      </c>
    </row>
    <row r="170" spans="1:21">
      <c r="B170" s="228"/>
      <c r="C170" s="228"/>
      <c r="D170" s="228"/>
      <c r="E170" s="228"/>
      <c r="F170" s="228"/>
      <c r="G170" s="228"/>
      <c r="H170" s="228"/>
      <c r="I170" s="228"/>
      <c r="J170" s="228"/>
      <c r="K170" s="228"/>
      <c r="L170" s="228"/>
      <c r="M170" s="228"/>
      <c r="N170" s="228"/>
      <c r="O170" s="228"/>
      <c r="P170" s="228"/>
      <c r="Q170" s="228"/>
      <c r="R170" s="228"/>
      <c r="S170" s="228"/>
      <c r="T170" s="228"/>
    </row>
    <row r="171" spans="1:21">
      <c r="A171" s="238" t="s">
        <v>122</v>
      </c>
      <c r="B171" s="228"/>
      <c r="C171" s="228"/>
      <c r="D171" s="228"/>
      <c r="E171" s="228"/>
      <c r="F171" s="228"/>
      <c r="G171" s="228"/>
      <c r="H171" s="228"/>
      <c r="I171" s="228"/>
      <c r="J171" s="228"/>
      <c r="K171" s="228"/>
      <c r="L171" s="228"/>
      <c r="M171" s="228"/>
      <c r="N171" s="228"/>
      <c r="O171" s="228"/>
      <c r="P171" s="228"/>
      <c r="Q171" s="228"/>
      <c r="R171" s="228"/>
      <c r="S171" s="228"/>
      <c r="T171" s="228"/>
    </row>
    <row r="172" spans="1:21">
      <c r="A172" s="239" t="s">
        <v>123</v>
      </c>
      <c r="B172" s="242"/>
      <c r="C172" s="242"/>
      <c r="D172" s="242"/>
      <c r="E172" s="242"/>
      <c r="F172" s="242"/>
      <c r="G172" s="242"/>
      <c r="H172" s="242"/>
      <c r="I172" s="242"/>
      <c r="J172" s="242"/>
      <c r="K172" s="242"/>
      <c r="L172" s="242"/>
      <c r="M172" s="242"/>
      <c r="N172" s="242"/>
      <c r="O172" s="242"/>
      <c r="P172" s="242"/>
      <c r="Q172" s="242"/>
      <c r="R172" s="242"/>
      <c r="S172" s="242"/>
      <c r="T172" s="242"/>
      <c r="U172" s="223"/>
    </row>
    <row r="173" spans="1:21">
      <c r="A173" s="278" t="s">
        <v>108</v>
      </c>
      <c r="B173" s="224" t="s">
        <v>12</v>
      </c>
      <c r="C173" s="224" t="s">
        <v>12</v>
      </c>
      <c r="D173" s="224" t="s">
        <v>13</v>
      </c>
      <c r="E173" s="224" t="s">
        <v>13</v>
      </c>
      <c r="F173" s="224" t="s">
        <v>14</v>
      </c>
      <c r="G173" s="224" t="s">
        <v>15</v>
      </c>
      <c r="H173" s="224" t="s">
        <v>16</v>
      </c>
      <c r="I173" s="224" t="s">
        <v>13</v>
      </c>
      <c r="J173" s="224" t="s">
        <v>14</v>
      </c>
      <c r="K173" s="224" t="s">
        <v>15</v>
      </c>
      <c r="L173" s="224" t="s">
        <v>16</v>
      </c>
      <c r="M173" s="224" t="s">
        <v>13</v>
      </c>
      <c r="N173" s="224" t="s">
        <v>14</v>
      </c>
      <c r="O173" s="224" t="s">
        <v>15</v>
      </c>
      <c r="P173" s="224" t="s">
        <v>16</v>
      </c>
      <c r="Q173" s="224" t="s">
        <v>13</v>
      </c>
      <c r="R173" s="224" t="s">
        <v>14</v>
      </c>
      <c r="S173" s="224" t="s">
        <v>15</v>
      </c>
      <c r="T173" s="224" t="s">
        <v>16</v>
      </c>
    </row>
    <row r="174" spans="1:21">
      <c r="A174" s="279" t="s">
        <v>285</v>
      </c>
      <c r="B174" s="225">
        <v>2019</v>
      </c>
      <c r="C174" s="225">
        <v>2023</v>
      </c>
      <c r="D174" s="225">
        <v>2025</v>
      </c>
      <c r="E174" s="225">
        <v>2030</v>
      </c>
      <c r="F174" s="225">
        <v>2030</v>
      </c>
      <c r="G174" s="225">
        <v>2030</v>
      </c>
      <c r="H174" s="225">
        <v>2030</v>
      </c>
      <c r="I174" s="225">
        <v>2035</v>
      </c>
      <c r="J174" s="225">
        <v>2035</v>
      </c>
      <c r="K174" s="225">
        <v>2035</v>
      </c>
      <c r="L174" s="225">
        <v>2035</v>
      </c>
      <c r="M174" s="225">
        <v>2040</v>
      </c>
      <c r="N174" s="225">
        <v>2040</v>
      </c>
      <c r="O174" s="225">
        <v>2040</v>
      </c>
      <c r="P174" s="225">
        <v>2040</v>
      </c>
      <c r="Q174" s="225">
        <v>2050</v>
      </c>
      <c r="R174" s="225">
        <v>2050</v>
      </c>
      <c r="S174" s="225">
        <v>2050</v>
      </c>
      <c r="T174" s="225">
        <v>2050</v>
      </c>
      <c r="U174" s="226" t="s">
        <v>17</v>
      </c>
    </row>
    <row r="175" spans="1:21">
      <c r="A175" s="237" t="s">
        <v>124</v>
      </c>
      <c r="B175" s="281">
        <v>0</v>
      </c>
      <c r="C175" s="281"/>
      <c r="D175" s="281">
        <v>0</v>
      </c>
      <c r="E175" s="281">
        <v>7.7661107121003701</v>
      </c>
      <c r="F175" s="281">
        <v>7.7709543275360176</v>
      </c>
      <c r="G175" s="281">
        <v>7.7483106051397233</v>
      </c>
      <c r="H175" s="281">
        <v>7.7123056729909756</v>
      </c>
      <c r="I175" s="281">
        <v>13.883228869703842</v>
      </c>
      <c r="J175" s="281">
        <v>7.7379798241274598</v>
      </c>
      <c r="K175" s="281">
        <v>20.108132547525091</v>
      </c>
      <c r="L175" s="281">
        <v>7.4365240511253798</v>
      </c>
      <c r="M175" s="281">
        <v>13.664541164398775</v>
      </c>
      <c r="N175" s="281">
        <v>7.5850340469247355</v>
      </c>
      <c r="O175" s="281">
        <v>26.304590481745802</v>
      </c>
      <c r="P175" s="281">
        <v>7.4477536111300813</v>
      </c>
      <c r="Q175" s="281">
        <v>13.666418890995644</v>
      </c>
      <c r="R175" s="281">
        <v>7.6202433555204916</v>
      </c>
      <c r="S175" s="281">
        <v>32.087706433250922</v>
      </c>
      <c r="T175" s="281">
        <v>7.427535518955195</v>
      </c>
      <c r="U175" s="221" t="s">
        <v>32</v>
      </c>
    </row>
    <row r="176" spans="1:21">
      <c r="A176" s="237" t="s">
        <v>125</v>
      </c>
      <c r="B176" s="281">
        <v>0</v>
      </c>
      <c r="C176" s="281"/>
      <c r="D176" s="281">
        <v>9.6176041857398697E-3</v>
      </c>
      <c r="E176" s="281">
        <v>3.0958129672654495</v>
      </c>
      <c r="F176" s="281">
        <v>5.9629163519517112</v>
      </c>
      <c r="G176" s="281">
        <v>4.3409735568655572</v>
      </c>
      <c r="H176" s="281">
        <v>2.532924680178593</v>
      </c>
      <c r="I176" s="281">
        <v>12.091300556513014</v>
      </c>
      <c r="J176" s="281">
        <v>21.674432124539585</v>
      </c>
      <c r="K176" s="281">
        <v>14.130023227906808</v>
      </c>
      <c r="L176" s="281">
        <v>9.831783152576584</v>
      </c>
      <c r="M176" s="281">
        <v>30.345688194217907</v>
      </c>
      <c r="N176" s="281">
        <v>26.614556141895115</v>
      </c>
      <c r="O176" s="281">
        <v>21.416784794224196</v>
      </c>
      <c r="P176" s="281">
        <v>14.662561127014094</v>
      </c>
      <c r="Q176" s="281">
        <v>38.71206791549951</v>
      </c>
      <c r="R176" s="281">
        <v>30.567275269711832</v>
      </c>
      <c r="S176" s="281">
        <v>24.032567100819303</v>
      </c>
      <c r="T176" s="281">
        <v>20.311663551497517</v>
      </c>
      <c r="U176" s="221" t="s">
        <v>32</v>
      </c>
    </row>
    <row r="177" spans="1:21">
      <c r="A177" s="237" t="s">
        <v>126</v>
      </c>
      <c r="B177" s="281">
        <v>0</v>
      </c>
      <c r="C177" s="281"/>
      <c r="D177" s="281">
        <v>0</v>
      </c>
      <c r="E177" s="281">
        <v>0.213930178469215</v>
      </c>
      <c r="F177" s="281">
        <v>0.213930178469215</v>
      </c>
      <c r="G177" s="281">
        <v>0</v>
      </c>
      <c r="H177" s="281">
        <v>0</v>
      </c>
      <c r="I177" s="281">
        <v>0.2264753571701692</v>
      </c>
      <c r="J177" s="281">
        <v>0.2264753571701692</v>
      </c>
      <c r="K177" s="281">
        <v>0.2264753571701692</v>
      </c>
      <c r="L177" s="281">
        <v>0.2264753571701692</v>
      </c>
      <c r="M177" s="281">
        <v>0.22680037826209953</v>
      </c>
      <c r="N177" s="281">
        <v>0.22680037826209953</v>
      </c>
      <c r="O177" s="281">
        <v>0.22680037826209953</v>
      </c>
      <c r="P177" s="281">
        <v>0.22680037826209953</v>
      </c>
      <c r="Q177" s="281">
        <v>18.301794756486764</v>
      </c>
      <c r="R177" s="281">
        <v>27.339718093023432</v>
      </c>
      <c r="S177" s="281">
        <v>0.22594808341341679</v>
      </c>
      <c r="T177" s="281">
        <v>0.22594808341341679</v>
      </c>
      <c r="U177" s="221" t="s">
        <v>32</v>
      </c>
    </row>
    <row r="178" spans="1:21">
      <c r="A178" s="237" t="s">
        <v>127</v>
      </c>
      <c r="B178" s="281">
        <v>0</v>
      </c>
      <c r="C178" s="281"/>
      <c r="D178" s="281">
        <v>0</v>
      </c>
      <c r="E178" s="281">
        <v>0</v>
      </c>
      <c r="F178" s="281">
        <v>0</v>
      </c>
      <c r="G178" s="281">
        <v>0</v>
      </c>
      <c r="H178" s="281">
        <v>0</v>
      </c>
      <c r="I178" s="281">
        <v>2.7475838654941556</v>
      </c>
      <c r="J178" s="281">
        <v>5.367487650067825</v>
      </c>
      <c r="K178" s="281">
        <v>4.3534378469989221</v>
      </c>
      <c r="L178" s="281">
        <v>1.4959287532207</v>
      </c>
      <c r="M178" s="281">
        <v>11.903783767810289</v>
      </c>
      <c r="N178" s="281">
        <v>28.746934508588055</v>
      </c>
      <c r="O178" s="281">
        <v>5.3795282851137163</v>
      </c>
      <c r="P178" s="281">
        <v>5.2069524985496018</v>
      </c>
      <c r="Q178" s="281">
        <v>51.229084555367443</v>
      </c>
      <c r="R178" s="281">
        <v>64.629927127920354</v>
      </c>
      <c r="S178" s="281">
        <v>30.497510261882471</v>
      </c>
      <c r="T178" s="281">
        <v>8.2342371422869327</v>
      </c>
      <c r="U178" s="221" t="s">
        <v>32</v>
      </c>
    </row>
    <row r="179" spans="1:21">
      <c r="A179" s="237" t="s">
        <v>128</v>
      </c>
      <c r="B179" s="281">
        <v>0.10477771069536028</v>
      </c>
      <c r="C179" s="281"/>
      <c r="D179" s="281">
        <v>0</v>
      </c>
      <c r="E179" s="281">
        <v>11.534593282955155</v>
      </c>
      <c r="F179" s="281">
        <v>8.5235484842739542</v>
      </c>
      <c r="G179" s="281">
        <v>14.976399111423785</v>
      </c>
      <c r="H179" s="281">
        <v>26.536078795801405</v>
      </c>
      <c r="I179" s="281">
        <v>46.530439853625872</v>
      </c>
      <c r="J179" s="281">
        <v>38.682160831340376</v>
      </c>
      <c r="K179" s="281">
        <v>62.983423188757222</v>
      </c>
      <c r="L179" s="281">
        <v>142.39904376558488</v>
      </c>
      <c r="M179" s="281">
        <v>122.28609078649555</v>
      </c>
      <c r="N179" s="281">
        <v>99.782533598113901</v>
      </c>
      <c r="O179" s="281">
        <v>126.80481361542782</v>
      </c>
      <c r="P179" s="281">
        <v>254.89570785448637</v>
      </c>
      <c r="Q179" s="281">
        <v>135.53019540249082</v>
      </c>
      <c r="R179" s="281">
        <v>102.96022175865765</v>
      </c>
      <c r="S179" s="281">
        <v>163.35100953630356</v>
      </c>
      <c r="T179" s="281">
        <v>306.15433838245139</v>
      </c>
      <c r="U179" s="221" t="s">
        <v>32</v>
      </c>
    </row>
    <row r="180" spans="1:21">
      <c r="A180" s="237" t="s">
        <v>129</v>
      </c>
      <c r="B180" s="281">
        <v>10.364598302579671</v>
      </c>
      <c r="C180" s="281"/>
      <c r="D180" s="281">
        <v>15.625280852777777</v>
      </c>
      <c r="E180" s="281">
        <v>15.231103399874783</v>
      </c>
      <c r="F180" s="281">
        <v>9.9629400000000192</v>
      </c>
      <c r="G180" s="281">
        <v>17.255864767113671</v>
      </c>
      <c r="H180" s="281">
        <v>11.183879028144686</v>
      </c>
      <c r="I180" s="281">
        <v>14.988103399874786</v>
      </c>
      <c r="J180" s="281">
        <v>10.677339999999996</v>
      </c>
      <c r="K180" s="281">
        <v>17.272374999999958</v>
      </c>
      <c r="L180" s="281">
        <v>14.340655969960441</v>
      </c>
      <c r="M180" s="281">
        <v>12.077739999999974</v>
      </c>
      <c r="N180" s="281">
        <v>13.583739999999999</v>
      </c>
      <c r="O180" s="281">
        <v>18.019749999999981</v>
      </c>
      <c r="P180" s="281">
        <v>15.860536450172276</v>
      </c>
      <c r="Q180" s="281">
        <v>12.077739999999993</v>
      </c>
      <c r="R180" s="281">
        <v>18.958739999999992</v>
      </c>
      <c r="S180" s="281">
        <v>18.019749999999981</v>
      </c>
      <c r="T180" s="281">
        <v>12.88781011128377</v>
      </c>
      <c r="U180" s="221" t="s">
        <v>32</v>
      </c>
    </row>
    <row r="181" spans="1:21">
      <c r="A181" s="237"/>
    </row>
    <row r="182" spans="1:21">
      <c r="A182" s="237"/>
    </row>
    <row r="184" spans="1:21">
      <c r="A184" s="220" t="s">
        <v>130</v>
      </c>
    </row>
    <row r="185" spans="1:21">
      <c r="A185" s="222" t="s">
        <v>131</v>
      </c>
      <c r="B185" s="223"/>
      <c r="C185" s="223"/>
      <c r="D185" s="223"/>
      <c r="E185" s="223"/>
      <c r="F185" s="223"/>
      <c r="G185" s="223"/>
      <c r="H185" s="223"/>
      <c r="I185" s="223"/>
      <c r="J185" s="223"/>
      <c r="K185" s="223"/>
      <c r="L185" s="223"/>
      <c r="M185" s="223"/>
      <c r="N185" s="223"/>
      <c r="O185" s="223"/>
      <c r="P185" s="223"/>
      <c r="Q185" s="223"/>
      <c r="R185" s="223"/>
      <c r="S185" s="223"/>
      <c r="T185" s="223"/>
      <c r="U185" s="223"/>
    </row>
    <row r="186" spans="1:21">
      <c r="A186" s="278" t="s">
        <v>108</v>
      </c>
      <c r="B186" s="224" t="s">
        <v>12</v>
      </c>
      <c r="C186" s="224" t="s">
        <v>12</v>
      </c>
      <c r="D186" s="224" t="s">
        <v>13</v>
      </c>
      <c r="E186" s="224" t="s">
        <v>13</v>
      </c>
      <c r="F186" s="224" t="s">
        <v>14</v>
      </c>
      <c r="G186" s="224" t="s">
        <v>15</v>
      </c>
      <c r="H186" s="224" t="s">
        <v>16</v>
      </c>
      <c r="I186" s="224" t="s">
        <v>13</v>
      </c>
      <c r="J186" s="224" t="s">
        <v>14</v>
      </c>
      <c r="K186" s="224" t="s">
        <v>15</v>
      </c>
      <c r="L186" s="224" t="s">
        <v>16</v>
      </c>
      <c r="M186" s="224" t="s">
        <v>13</v>
      </c>
      <c r="N186" s="224" t="s">
        <v>14</v>
      </c>
      <c r="O186" s="224" t="s">
        <v>15</v>
      </c>
      <c r="P186" s="224" t="s">
        <v>16</v>
      </c>
      <c r="Q186" s="224" t="s">
        <v>13</v>
      </c>
      <c r="R186" s="224" t="s">
        <v>14</v>
      </c>
      <c r="S186" s="224" t="s">
        <v>15</v>
      </c>
      <c r="T186" s="224" t="s">
        <v>16</v>
      </c>
    </row>
    <row r="187" spans="1:21">
      <c r="A187" s="279" t="s">
        <v>285</v>
      </c>
      <c r="B187" s="225">
        <v>2019</v>
      </c>
      <c r="C187" s="225">
        <v>2023</v>
      </c>
      <c r="D187" s="225">
        <v>2025</v>
      </c>
      <c r="E187" s="225">
        <v>2030</v>
      </c>
      <c r="F187" s="225">
        <v>2030</v>
      </c>
      <c r="G187" s="225">
        <v>2030</v>
      </c>
      <c r="H187" s="225">
        <v>2030</v>
      </c>
      <c r="I187" s="225">
        <v>2035</v>
      </c>
      <c r="J187" s="225">
        <v>2035</v>
      </c>
      <c r="K187" s="225">
        <v>2035</v>
      </c>
      <c r="L187" s="225">
        <v>2035</v>
      </c>
      <c r="M187" s="225">
        <v>2040</v>
      </c>
      <c r="N187" s="225">
        <v>2040</v>
      </c>
      <c r="O187" s="225">
        <v>2040</v>
      </c>
      <c r="P187" s="225">
        <v>2040</v>
      </c>
      <c r="Q187" s="225">
        <v>2050</v>
      </c>
      <c r="R187" s="225">
        <v>2050</v>
      </c>
      <c r="S187" s="225">
        <v>2050</v>
      </c>
      <c r="T187" s="225">
        <v>2050</v>
      </c>
      <c r="U187" s="226" t="s">
        <v>17</v>
      </c>
    </row>
    <row r="188" spans="1:21">
      <c r="A188" s="237" t="s">
        <v>116</v>
      </c>
      <c r="B188" s="281">
        <v>75.104160301519912</v>
      </c>
      <c r="C188" s="281"/>
      <c r="D188" s="281">
        <v>75.939066588927062</v>
      </c>
      <c r="E188" s="281">
        <v>64.36977252236963</v>
      </c>
      <c r="F188" s="281">
        <v>55.668514894288222</v>
      </c>
      <c r="G188" s="281">
        <v>67.199213069466083</v>
      </c>
      <c r="H188" s="281">
        <v>66.034365037720448</v>
      </c>
      <c r="I188" s="281">
        <v>41.039327451166805</v>
      </c>
      <c r="J188" s="281">
        <v>31.692683681249804</v>
      </c>
      <c r="K188" s="281">
        <v>43.054336451398747</v>
      </c>
      <c r="L188" s="281">
        <v>40.306978941395165</v>
      </c>
      <c r="M188" s="281">
        <v>18.361502868250579</v>
      </c>
      <c r="N188" s="281">
        <v>12.246015010285179</v>
      </c>
      <c r="O188" s="281">
        <v>19.739763052922864</v>
      </c>
      <c r="P188" s="281">
        <v>18.97725100127278</v>
      </c>
      <c r="Q188" s="281">
        <v>2.9620240580404915</v>
      </c>
      <c r="R188" s="281">
        <v>1.6583314998695495</v>
      </c>
      <c r="S188" s="281">
        <v>9.11205799963661</v>
      </c>
      <c r="T188" s="281">
        <v>8.3304210525896742</v>
      </c>
      <c r="U188" s="221" t="s">
        <v>32</v>
      </c>
    </row>
    <row r="189" spans="1:21">
      <c r="A189" s="237" t="s">
        <v>69</v>
      </c>
      <c r="B189" s="281">
        <v>33.693738194444443</v>
      </c>
      <c r="C189" s="281"/>
      <c r="D189" s="281">
        <v>36.41339792097142</v>
      </c>
      <c r="E189" s="281">
        <v>32.273933562499529</v>
      </c>
      <c r="F189" s="281">
        <v>30.009187023052721</v>
      </c>
      <c r="G189" s="281">
        <v>31.402907791545999</v>
      </c>
      <c r="H189" s="281">
        <v>31.402907791545999</v>
      </c>
      <c r="I189" s="281">
        <v>26.395746901396883</v>
      </c>
      <c r="J189" s="281">
        <v>20.741017810931993</v>
      </c>
      <c r="K189" s="281">
        <v>24.944478093906405</v>
      </c>
      <c r="L189" s="281">
        <v>26.136853766678204</v>
      </c>
      <c r="M189" s="281">
        <v>19.779594666441078</v>
      </c>
      <c r="N189" s="281">
        <v>10.740339725917307</v>
      </c>
      <c r="O189" s="281">
        <v>17.805363823385775</v>
      </c>
      <c r="P189" s="281">
        <v>17.517195691822238</v>
      </c>
      <c r="Q189" s="281">
        <v>5.8375058493590171</v>
      </c>
      <c r="R189" s="281">
        <v>1.1199167002810571</v>
      </c>
      <c r="S189" s="281">
        <v>8.885295914402155</v>
      </c>
      <c r="T189" s="281">
        <v>7.1166180384459965</v>
      </c>
      <c r="U189" s="221" t="s">
        <v>32</v>
      </c>
    </row>
    <row r="190" spans="1:21">
      <c r="A190" s="237" t="s">
        <v>21</v>
      </c>
      <c r="B190" s="281">
        <v>102.9518199332815</v>
      </c>
      <c r="C190" s="281"/>
      <c r="D190" s="281">
        <v>90.319295878214888</v>
      </c>
      <c r="E190" s="281">
        <v>91.268806089161416</v>
      </c>
      <c r="F190" s="281">
        <v>81.157987199735032</v>
      </c>
      <c r="G190" s="281">
        <v>96.666521416758343</v>
      </c>
      <c r="H190" s="281">
        <v>89.485493189144421</v>
      </c>
      <c r="I190" s="281">
        <v>74.591284052566891</v>
      </c>
      <c r="J190" s="281">
        <v>65.426715410945391</v>
      </c>
      <c r="K190" s="281">
        <v>89.221381466253177</v>
      </c>
      <c r="L190" s="281">
        <v>66.396026802281696</v>
      </c>
      <c r="M190" s="281">
        <v>62.624422426018441</v>
      </c>
      <c r="N190" s="281">
        <v>50.371241999404063</v>
      </c>
      <c r="O190" s="281">
        <v>85.133825727074907</v>
      </c>
      <c r="P190" s="281">
        <v>47.231846532467259</v>
      </c>
      <c r="Q190" s="281">
        <v>46.080528201307871</v>
      </c>
      <c r="R190" s="281">
        <v>20.37284132254112</v>
      </c>
      <c r="S190" s="281">
        <v>81.404616213784564</v>
      </c>
      <c r="T190" s="281">
        <v>19.964747279979015</v>
      </c>
      <c r="U190" s="221" t="s">
        <v>32</v>
      </c>
    </row>
    <row r="191" spans="1:21">
      <c r="A191" s="237" t="s">
        <v>70</v>
      </c>
      <c r="B191" s="281">
        <v>0.74194747999999999</v>
      </c>
      <c r="C191" s="281"/>
      <c r="D191" s="281">
        <v>0.46450188332829301</v>
      </c>
      <c r="E191" s="281">
        <v>1.6601632994491946</v>
      </c>
      <c r="F191" s="281">
        <v>1.1192620460069618</v>
      </c>
      <c r="G191" s="281">
        <v>2.6500136225807505</v>
      </c>
      <c r="H191" s="281">
        <v>0.99801754407827825</v>
      </c>
      <c r="I191" s="281">
        <v>1.5700719388643671</v>
      </c>
      <c r="J191" s="281">
        <v>0.56530770445516276</v>
      </c>
      <c r="K191" s="281">
        <v>2.4205900555144884</v>
      </c>
      <c r="L191" s="281">
        <v>0.56530770445516276</v>
      </c>
      <c r="M191" s="281">
        <v>1.846982280842804</v>
      </c>
      <c r="N191" s="281">
        <v>0.49694692773933391</v>
      </c>
      <c r="O191" s="281">
        <v>3.1043162750726419</v>
      </c>
      <c r="P191" s="281">
        <v>0.52279360268585084</v>
      </c>
      <c r="Q191" s="281">
        <v>0</v>
      </c>
      <c r="R191" s="281">
        <v>0</v>
      </c>
      <c r="S191" s="281">
        <v>0</v>
      </c>
      <c r="T191" s="281">
        <v>0</v>
      </c>
      <c r="U191" s="221" t="s">
        <v>32</v>
      </c>
    </row>
    <row r="192" spans="1:21">
      <c r="A192" s="237" t="s">
        <v>46</v>
      </c>
      <c r="B192" s="281">
        <v>0</v>
      </c>
      <c r="C192" s="281"/>
      <c r="D192" s="281">
        <v>0</v>
      </c>
      <c r="E192" s="281">
        <v>2.2066254605643749</v>
      </c>
      <c r="F192" s="281">
        <v>2.1808889265589029</v>
      </c>
      <c r="G192" s="281">
        <v>2.2533590914650001</v>
      </c>
      <c r="H192" s="281">
        <v>2.1808889265589029</v>
      </c>
      <c r="I192" s="281">
        <v>9.3775691554976266</v>
      </c>
      <c r="J192" s="281">
        <v>8.8809296800720556</v>
      </c>
      <c r="K192" s="281">
        <v>10.826741046206578</v>
      </c>
      <c r="L192" s="281">
        <v>8.9353027189296377</v>
      </c>
      <c r="M192" s="281">
        <v>15.311383168778816</v>
      </c>
      <c r="N192" s="281">
        <v>13.071687759779053</v>
      </c>
      <c r="O192" s="281">
        <v>15.408137572747558</v>
      </c>
      <c r="P192" s="281">
        <v>13.056917491123933</v>
      </c>
      <c r="Q192" s="281">
        <v>15.912117467894728</v>
      </c>
      <c r="R192" s="281">
        <v>10.198432368753112</v>
      </c>
      <c r="S192" s="281">
        <v>14.189603597567997</v>
      </c>
      <c r="T192" s="281">
        <v>10.198432368753112</v>
      </c>
      <c r="U192" s="221" t="s">
        <v>32</v>
      </c>
    </row>
    <row r="193" spans="1:21">
      <c r="A193" s="237" t="s">
        <v>71</v>
      </c>
      <c r="B193" s="281">
        <v>10.454768087520163</v>
      </c>
      <c r="C193" s="281"/>
      <c r="D193" s="281">
        <v>9.3736596406577224</v>
      </c>
      <c r="E193" s="281">
        <v>5.2940919166005225</v>
      </c>
      <c r="F193" s="281">
        <v>2.4777690314215741</v>
      </c>
      <c r="G193" s="281">
        <v>6.3002880946423723</v>
      </c>
      <c r="H193" s="281">
        <v>5.376051963397483</v>
      </c>
      <c r="I193" s="281">
        <v>2.0451681338156464</v>
      </c>
      <c r="J193" s="281">
        <v>1.1103399235001685</v>
      </c>
      <c r="K193" s="281">
        <v>3.5217239579245918</v>
      </c>
      <c r="L193" s="281">
        <v>3.1117497316637248</v>
      </c>
      <c r="M193" s="281">
        <v>0.23056575007951804</v>
      </c>
      <c r="N193" s="281">
        <v>0.94415069159130605</v>
      </c>
      <c r="O193" s="281">
        <v>2.0597041555828572</v>
      </c>
      <c r="P193" s="281">
        <v>1.7900677103962548</v>
      </c>
      <c r="Q193" s="281">
        <v>0.15142063747595114</v>
      </c>
      <c r="R193" s="281">
        <v>0.42342064352695247</v>
      </c>
      <c r="S193" s="281">
        <v>0.60166163242610671</v>
      </c>
      <c r="T193" s="281">
        <v>0</v>
      </c>
      <c r="U193" s="221" t="s">
        <v>32</v>
      </c>
    </row>
    <row r="194" spans="1:21">
      <c r="A194" s="237" t="s">
        <v>88</v>
      </c>
      <c r="B194" s="281">
        <v>3.7448600000000005E-2</v>
      </c>
      <c r="C194" s="281"/>
      <c r="D194" s="281">
        <v>3.7448600000000005E-2</v>
      </c>
      <c r="E194" s="281">
        <v>3.7448600000000005E-2</v>
      </c>
      <c r="F194" s="281">
        <v>3.7448600000000005E-2</v>
      </c>
      <c r="G194" s="281">
        <v>3.7448600000000005E-2</v>
      </c>
      <c r="H194" s="281">
        <v>3.7448600000000005E-2</v>
      </c>
      <c r="I194" s="281">
        <v>3.7448600000000005E-2</v>
      </c>
      <c r="J194" s="281">
        <v>3.7448600000000005E-2</v>
      </c>
      <c r="K194" s="281">
        <v>3.7448600000000005E-2</v>
      </c>
      <c r="L194" s="281">
        <v>3.7448600000000005E-2</v>
      </c>
      <c r="M194" s="281">
        <v>3.7448600000000005E-2</v>
      </c>
      <c r="N194" s="281">
        <v>3.7448600000000005E-2</v>
      </c>
      <c r="O194" s="281">
        <v>3.7448600000000005E-2</v>
      </c>
      <c r="P194" s="281">
        <v>3.7448600000000005E-2</v>
      </c>
      <c r="Q194" s="281">
        <v>7.6360251546238054E-3</v>
      </c>
      <c r="R194" s="281">
        <v>3.7448600000000005E-2</v>
      </c>
      <c r="S194" s="281">
        <v>3.7448600000000005E-2</v>
      </c>
      <c r="T194" s="281">
        <v>3.7448600000000005E-2</v>
      </c>
      <c r="U194" s="221" t="s">
        <v>32</v>
      </c>
    </row>
    <row r="195" spans="1:21">
      <c r="A195" s="237" t="s">
        <v>132</v>
      </c>
      <c r="B195" s="281">
        <v>0</v>
      </c>
      <c r="C195" s="281"/>
      <c r="D195" s="281">
        <v>0</v>
      </c>
      <c r="E195" s="281">
        <v>0</v>
      </c>
      <c r="F195" s="281">
        <v>0</v>
      </c>
      <c r="G195" s="281">
        <v>0</v>
      </c>
      <c r="H195" s="281">
        <v>0</v>
      </c>
      <c r="I195" s="281">
        <v>0</v>
      </c>
      <c r="J195" s="281">
        <v>0</v>
      </c>
      <c r="K195" s="281">
        <v>0</v>
      </c>
      <c r="L195" s="281">
        <v>0</v>
      </c>
      <c r="M195" s="281">
        <v>0</v>
      </c>
      <c r="N195" s="281">
        <v>0</v>
      </c>
      <c r="O195" s="281">
        <v>0</v>
      </c>
      <c r="P195" s="281">
        <v>0</v>
      </c>
      <c r="Q195" s="281">
        <v>0</v>
      </c>
      <c r="R195" s="281">
        <v>0</v>
      </c>
      <c r="S195" s="281">
        <v>0</v>
      </c>
      <c r="T195" s="281">
        <v>0</v>
      </c>
      <c r="U195" s="221" t="s">
        <v>32</v>
      </c>
    </row>
    <row r="196" spans="1:21">
      <c r="A196" s="237" t="s">
        <v>118</v>
      </c>
      <c r="B196" s="281">
        <v>137.17513965166805</v>
      </c>
      <c r="C196" s="281"/>
      <c r="D196" s="281">
        <v>75.694490197938137</v>
      </c>
      <c r="E196" s="281">
        <v>72.639095743548694</v>
      </c>
      <c r="F196" s="281">
        <v>86.626700093407052</v>
      </c>
      <c r="G196" s="281">
        <v>70.589058004117248</v>
      </c>
      <c r="H196" s="281">
        <v>82.85191545723886</v>
      </c>
      <c r="I196" s="281">
        <v>55.644249145935227</v>
      </c>
      <c r="J196" s="281">
        <v>67.323168368572993</v>
      </c>
      <c r="K196" s="281">
        <v>69.131471861365583</v>
      </c>
      <c r="L196" s="281">
        <v>26.637011869241466</v>
      </c>
      <c r="M196" s="281">
        <v>14.052994897330892</v>
      </c>
      <c r="N196" s="281">
        <v>4.4465121157621725</v>
      </c>
      <c r="O196" s="281">
        <v>58.836629667298226</v>
      </c>
      <c r="P196" s="281">
        <v>8.8037641847961758</v>
      </c>
      <c r="Q196" s="281">
        <v>0</v>
      </c>
      <c r="R196" s="281">
        <v>0.50922475018499502</v>
      </c>
      <c r="S196" s="281">
        <v>32.038267449635249</v>
      </c>
      <c r="T196" s="281">
        <v>1.3867746502837661</v>
      </c>
      <c r="U196" s="221" t="s">
        <v>32</v>
      </c>
    </row>
    <row r="197" spans="1:21">
      <c r="A197" s="237" t="s">
        <v>124</v>
      </c>
      <c r="B197" s="281">
        <v>0</v>
      </c>
      <c r="C197" s="281"/>
      <c r="D197" s="281">
        <v>0</v>
      </c>
      <c r="E197" s="281">
        <v>10.883484224227082</v>
      </c>
      <c r="F197" s="281">
        <v>10.88991568139407</v>
      </c>
      <c r="G197" s="281">
        <v>10.859848857834736</v>
      </c>
      <c r="H197" s="281">
        <v>10.812040731448267</v>
      </c>
      <c r="I197" s="281">
        <v>19.463105582416503</v>
      </c>
      <c r="J197" s="281">
        <v>10.846131423726964</v>
      </c>
      <c r="K197" s="281">
        <v>28.189021741403298</v>
      </c>
      <c r="L197" s="281">
        <v>10.44585193879214</v>
      </c>
      <c r="M197" s="281">
        <v>19.172727325037808</v>
      </c>
      <c r="N197" s="281">
        <v>10.643046718093411</v>
      </c>
      <c r="O197" s="281">
        <v>36.873992168223658</v>
      </c>
      <c r="P197" s="281">
        <v>10.460762791054027</v>
      </c>
      <c r="Q197" s="281">
        <v>19.175220610960178</v>
      </c>
      <c r="R197" s="281">
        <v>10.68979839834577</v>
      </c>
      <c r="S197" s="281">
        <v>45.01011818481544</v>
      </c>
      <c r="T197" s="281">
        <v>10.433916771680988</v>
      </c>
      <c r="U197" s="221" t="s">
        <v>32</v>
      </c>
    </row>
    <row r="198" spans="1:21">
      <c r="A198" s="237" t="s">
        <v>133</v>
      </c>
      <c r="B198" s="281">
        <v>0</v>
      </c>
      <c r="C198" s="281"/>
      <c r="D198" s="281">
        <v>0</v>
      </c>
      <c r="E198" s="281">
        <v>0</v>
      </c>
      <c r="F198" s="281">
        <v>0</v>
      </c>
      <c r="G198" s="281">
        <v>0</v>
      </c>
      <c r="H198" s="281">
        <v>0</v>
      </c>
      <c r="I198" s="281">
        <v>0</v>
      </c>
      <c r="J198" s="281">
        <v>0</v>
      </c>
      <c r="K198" s="281">
        <v>0</v>
      </c>
      <c r="L198" s="281">
        <v>0</v>
      </c>
      <c r="M198" s="281">
        <v>0</v>
      </c>
      <c r="N198" s="281">
        <v>0</v>
      </c>
      <c r="O198" s="281">
        <v>0</v>
      </c>
      <c r="P198" s="281">
        <v>0</v>
      </c>
      <c r="Q198" s="281">
        <v>0</v>
      </c>
      <c r="R198" s="281">
        <v>0</v>
      </c>
      <c r="S198" s="281">
        <v>0</v>
      </c>
      <c r="T198" s="281">
        <v>0</v>
      </c>
      <c r="U198" s="221" t="s">
        <v>32</v>
      </c>
    </row>
    <row r="199" spans="1:21">
      <c r="A199" s="237" t="s">
        <v>134</v>
      </c>
      <c r="B199" s="281">
        <v>0</v>
      </c>
      <c r="C199" s="281"/>
      <c r="D199" s="281">
        <v>0.58621622341148438</v>
      </c>
      <c r="E199" s="281">
        <v>1.3891217522175998</v>
      </c>
      <c r="F199" s="281">
        <v>0.15504612003270071</v>
      </c>
      <c r="G199" s="281">
        <v>1.3416563126073475</v>
      </c>
      <c r="H199" s="281">
        <v>0</v>
      </c>
      <c r="I199" s="281">
        <v>2.5803114536076293</v>
      </c>
      <c r="J199" s="281">
        <v>0.31082353730577744</v>
      </c>
      <c r="K199" s="281">
        <v>2.6949962837119545</v>
      </c>
      <c r="L199" s="281">
        <v>0</v>
      </c>
      <c r="M199" s="281">
        <v>2.6780316771861497</v>
      </c>
      <c r="N199" s="281">
        <v>0</v>
      </c>
      <c r="O199" s="281">
        <v>2.7553709800774513</v>
      </c>
      <c r="P199" s="281">
        <v>0</v>
      </c>
      <c r="Q199" s="281">
        <v>1.7905507851329514</v>
      </c>
      <c r="R199" s="281">
        <v>0</v>
      </c>
      <c r="S199" s="281">
        <v>1.9938760196188898</v>
      </c>
      <c r="T199" s="281">
        <v>0</v>
      </c>
      <c r="U199" s="221" t="s">
        <v>32</v>
      </c>
    </row>
    <row r="200" spans="1:21">
      <c r="A200" s="237" t="s">
        <v>135</v>
      </c>
      <c r="B200" s="281">
        <v>9.9379973672888191</v>
      </c>
      <c r="C200" s="281"/>
      <c r="D200" s="281">
        <v>12.633463752272565</v>
      </c>
      <c r="E200" s="281">
        <v>7.2894141276559221</v>
      </c>
      <c r="F200" s="281">
        <v>6.0896114703378226</v>
      </c>
      <c r="G200" s="281">
        <v>8.4106305440500968</v>
      </c>
      <c r="H200" s="281">
        <v>7.3149376155775307</v>
      </c>
      <c r="I200" s="281">
        <v>7.0066296688637832</v>
      </c>
      <c r="J200" s="281">
        <v>16.364901461007829</v>
      </c>
      <c r="K200" s="281">
        <v>7.9717671882846002</v>
      </c>
      <c r="L200" s="281">
        <v>7.5575739245223055</v>
      </c>
      <c r="M200" s="281">
        <v>5.2475145664796479</v>
      </c>
      <c r="N200" s="281">
        <v>11.137451510653191</v>
      </c>
      <c r="O200" s="281">
        <v>5.0280646850700501</v>
      </c>
      <c r="P200" s="281">
        <v>2.5628481777965884</v>
      </c>
      <c r="Q200" s="281">
        <v>8.1336587595876662</v>
      </c>
      <c r="R200" s="281">
        <v>10.263298655098771</v>
      </c>
      <c r="S200" s="281">
        <v>4.2634053181217721</v>
      </c>
      <c r="T200" s="281">
        <v>0.66507588020334218</v>
      </c>
      <c r="U200" s="221" t="s">
        <v>32</v>
      </c>
    </row>
    <row r="201" spans="1:21">
      <c r="A201" s="237" t="s">
        <v>120</v>
      </c>
      <c r="B201" s="281">
        <v>3.9754913301023946</v>
      </c>
      <c r="C201" s="281"/>
      <c r="D201" s="281">
        <v>1.0347665690613812</v>
      </c>
      <c r="E201" s="281">
        <v>0.83899992086057895</v>
      </c>
      <c r="F201" s="281">
        <v>0.83899992086057895</v>
      </c>
      <c r="G201" s="281">
        <v>0.83899992086057895</v>
      </c>
      <c r="H201" s="281">
        <v>0.83899992086057895</v>
      </c>
      <c r="I201" s="281">
        <v>0.44746662445897417</v>
      </c>
      <c r="J201" s="281">
        <v>0.44746662445897417</v>
      </c>
      <c r="K201" s="281">
        <v>0.44746662445897417</v>
      </c>
      <c r="L201" s="281">
        <v>0.44746662445897417</v>
      </c>
      <c r="M201" s="281">
        <v>0.16779998417211534</v>
      </c>
      <c r="N201" s="281">
        <v>0.16779998417211534</v>
      </c>
      <c r="O201" s="281">
        <v>0.16779998417211534</v>
      </c>
      <c r="P201" s="281">
        <v>0.16779998417211534</v>
      </c>
      <c r="Q201" s="281">
        <v>0</v>
      </c>
      <c r="R201" s="281">
        <v>0</v>
      </c>
      <c r="S201" s="281">
        <v>0</v>
      </c>
      <c r="T201" s="281">
        <v>0</v>
      </c>
      <c r="U201" s="221" t="s">
        <v>32</v>
      </c>
    </row>
    <row r="202" spans="1:21">
      <c r="A202" s="237" t="s">
        <v>121</v>
      </c>
      <c r="B202" s="281">
        <v>0</v>
      </c>
      <c r="C202" s="281"/>
      <c r="D202" s="281">
        <v>0</v>
      </c>
      <c r="E202" s="281">
        <v>0</v>
      </c>
      <c r="F202" s="281">
        <v>0</v>
      </c>
      <c r="G202" s="281">
        <v>0</v>
      </c>
      <c r="H202" s="281">
        <v>0</v>
      </c>
      <c r="I202" s="281">
        <v>0</v>
      </c>
      <c r="J202" s="281">
        <v>0</v>
      </c>
      <c r="K202" s="281">
        <v>0</v>
      </c>
      <c r="L202" s="281">
        <v>0</v>
      </c>
      <c r="M202" s="281">
        <v>0</v>
      </c>
      <c r="N202" s="281">
        <v>0</v>
      </c>
      <c r="O202" s="281">
        <v>0</v>
      </c>
      <c r="P202" s="281">
        <v>0</v>
      </c>
      <c r="Q202" s="281">
        <v>0</v>
      </c>
      <c r="R202" s="281">
        <v>0</v>
      </c>
      <c r="S202" s="281">
        <v>0</v>
      </c>
      <c r="T202" s="281">
        <v>0</v>
      </c>
      <c r="U202" s="221" t="s">
        <v>32</v>
      </c>
    </row>
    <row r="204" spans="1:21">
      <c r="A204" s="238" t="s">
        <v>136</v>
      </c>
    </row>
    <row r="205" spans="1:21">
      <c r="A205" s="239" t="s">
        <v>137</v>
      </c>
      <c r="B205" s="223"/>
      <c r="C205" s="223"/>
      <c r="D205" s="223"/>
      <c r="E205" s="223"/>
      <c r="F205" s="223"/>
      <c r="G205" s="223"/>
      <c r="H205" s="223"/>
      <c r="I205" s="223"/>
      <c r="J205" s="223"/>
      <c r="K205" s="223"/>
      <c r="L205" s="223"/>
      <c r="M205" s="223"/>
      <c r="N205" s="223"/>
      <c r="O205" s="223"/>
      <c r="P205" s="223"/>
      <c r="Q205" s="223"/>
      <c r="R205" s="223"/>
      <c r="S205" s="223"/>
      <c r="T205" s="223"/>
      <c r="U205" s="223"/>
    </row>
    <row r="206" spans="1:21">
      <c r="A206" s="278" t="s">
        <v>108</v>
      </c>
      <c r="B206" s="224" t="s">
        <v>12</v>
      </c>
      <c r="C206" s="224" t="s">
        <v>12</v>
      </c>
      <c r="D206" s="224" t="s">
        <v>13</v>
      </c>
      <c r="E206" s="224" t="s">
        <v>13</v>
      </c>
      <c r="F206" s="224" t="s">
        <v>14</v>
      </c>
      <c r="G206" s="224" t="s">
        <v>15</v>
      </c>
      <c r="H206" s="224" t="s">
        <v>16</v>
      </c>
      <c r="I206" s="224" t="s">
        <v>13</v>
      </c>
      <c r="J206" s="224" t="s">
        <v>14</v>
      </c>
      <c r="K206" s="224" t="s">
        <v>15</v>
      </c>
      <c r="L206" s="224" t="s">
        <v>16</v>
      </c>
      <c r="M206" s="224" t="s">
        <v>13</v>
      </c>
      <c r="N206" s="224" t="s">
        <v>14</v>
      </c>
      <c r="O206" s="224" t="s">
        <v>15</v>
      </c>
      <c r="P206" s="224" t="s">
        <v>16</v>
      </c>
      <c r="Q206" s="224" t="s">
        <v>13</v>
      </c>
      <c r="R206" s="224" t="s">
        <v>14</v>
      </c>
      <c r="S206" s="224" t="s">
        <v>15</v>
      </c>
      <c r="T206" s="224" t="s">
        <v>16</v>
      </c>
    </row>
    <row r="207" spans="1:21">
      <c r="A207" s="279" t="s">
        <v>285</v>
      </c>
      <c r="B207" s="225">
        <v>2019</v>
      </c>
      <c r="C207" s="225">
        <v>2023</v>
      </c>
      <c r="D207" s="225">
        <v>2025</v>
      </c>
      <c r="E207" s="225">
        <v>2030</v>
      </c>
      <c r="F207" s="225">
        <v>2030</v>
      </c>
      <c r="G207" s="225">
        <v>2030</v>
      </c>
      <c r="H207" s="225">
        <v>2030</v>
      </c>
      <c r="I207" s="225">
        <v>2035</v>
      </c>
      <c r="J207" s="225">
        <v>2035</v>
      </c>
      <c r="K207" s="225">
        <v>2035</v>
      </c>
      <c r="L207" s="225">
        <v>2035</v>
      </c>
      <c r="M207" s="225">
        <v>2040</v>
      </c>
      <c r="N207" s="225">
        <v>2040</v>
      </c>
      <c r="O207" s="225">
        <v>2040</v>
      </c>
      <c r="P207" s="225">
        <v>2040</v>
      </c>
      <c r="Q207" s="225">
        <v>2050</v>
      </c>
      <c r="R207" s="225">
        <v>2050</v>
      </c>
      <c r="S207" s="225">
        <v>2050</v>
      </c>
      <c r="T207" s="225">
        <v>2050</v>
      </c>
      <c r="U207" s="226" t="s">
        <v>17</v>
      </c>
    </row>
    <row r="208" spans="1:21">
      <c r="A208" s="237" t="s">
        <v>138</v>
      </c>
      <c r="B208" s="281">
        <v>1.694409413240201</v>
      </c>
      <c r="C208" s="281">
        <v>2</v>
      </c>
      <c r="D208" s="281">
        <v>5.7378356367110888</v>
      </c>
      <c r="E208" s="281">
        <v>13.951409300714586</v>
      </c>
      <c r="F208" s="281">
        <v>13.921450811758733</v>
      </c>
      <c r="G208" s="281">
        <v>19.964492054945264</v>
      </c>
      <c r="H208" s="281">
        <v>5.9868163128816327</v>
      </c>
      <c r="I208" s="281">
        <v>22.329837984923575</v>
      </c>
      <c r="J208" s="281">
        <v>19.67133130820794</v>
      </c>
      <c r="K208" s="281">
        <v>35.60022521071761</v>
      </c>
      <c r="L208" s="281">
        <v>13.006373159072005</v>
      </c>
      <c r="M208" s="281">
        <v>30.446122381717863</v>
      </c>
      <c r="N208" s="281">
        <v>25.247769274060634</v>
      </c>
      <c r="O208" s="281">
        <v>50.264571047508191</v>
      </c>
      <c r="P208" s="281">
        <v>19.977002778808359</v>
      </c>
      <c r="Q208" s="281">
        <v>35.885365841278499</v>
      </c>
      <c r="R208" s="281">
        <v>23.237917171418907</v>
      </c>
      <c r="S208" s="281">
        <v>65.973229961197831</v>
      </c>
      <c r="T208" s="281">
        <v>27.453754024134788</v>
      </c>
      <c r="U208" s="221" t="s">
        <v>32</v>
      </c>
    </row>
    <row r="209" spans="1:21">
      <c r="A209" s="237" t="s">
        <v>139</v>
      </c>
      <c r="B209" s="281">
        <v>278.46592888888887</v>
      </c>
      <c r="C209" s="281">
        <v>314</v>
      </c>
      <c r="D209" s="281">
        <v>73.999999999999986</v>
      </c>
      <c r="E209" s="281">
        <v>60</v>
      </c>
      <c r="F209" s="281">
        <v>60</v>
      </c>
      <c r="G209" s="281">
        <v>60</v>
      </c>
      <c r="H209" s="281">
        <v>60</v>
      </c>
      <c r="I209" s="281">
        <v>32</v>
      </c>
      <c r="J209" s="281">
        <v>32</v>
      </c>
      <c r="K209" s="281">
        <v>32</v>
      </c>
      <c r="L209" s="281">
        <v>32</v>
      </c>
      <c r="M209" s="281">
        <v>12</v>
      </c>
      <c r="N209" s="281">
        <v>12</v>
      </c>
      <c r="O209" s="281">
        <v>12</v>
      </c>
      <c r="P209" s="281">
        <v>12</v>
      </c>
      <c r="Q209" s="281">
        <v>0</v>
      </c>
      <c r="R209" s="281">
        <v>0</v>
      </c>
      <c r="S209" s="281">
        <v>0</v>
      </c>
      <c r="T209" s="281">
        <v>0</v>
      </c>
      <c r="U209" s="221" t="s">
        <v>32</v>
      </c>
    </row>
    <row r="210" spans="1:21">
      <c r="A210" s="237" t="s">
        <v>140</v>
      </c>
      <c r="B210" s="281">
        <v>88.469321496353714</v>
      </c>
      <c r="C210" s="281"/>
      <c r="D210" s="281">
        <v>225.47608727115903</v>
      </c>
      <c r="E210" s="281">
        <v>217.18422819701979</v>
      </c>
      <c r="F210" s="281">
        <v>199.95436751551588</v>
      </c>
      <c r="G210" s="281">
        <v>220.98821189906133</v>
      </c>
      <c r="H210" s="281">
        <v>228.64892668606254</v>
      </c>
      <c r="I210" s="281">
        <v>178.55363909184243</v>
      </c>
      <c r="J210" s="281">
        <v>161.66135579832934</v>
      </c>
      <c r="K210" s="281">
        <v>206.30178666711302</v>
      </c>
      <c r="L210" s="281">
        <v>135.61024526608259</v>
      </c>
      <c r="M210" s="281">
        <v>98.961617894891077</v>
      </c>
      <c r="N210" s="281">
        <v>63.48623708172903</v>
      </c>
      <c r="O210" s="281">
        <v>171.29596427454075</v>
      </c>
      <c r="P210" s="281">
        <v>73.218287744622074</v>
      </c>
      <c r="Q210" s="281">
        <v>47.189136963545558</v>
      </c>
      <c r="R210" s="281">
        <v>18.667458398346252</v>
      </c>
      <c r="S210" s="281">
        <v>122.45788453987802</v>
      </c>
      <c r="T210" s="281">
        <v>15.581248248999751</v>
      </c>
      <c r="U210" s="221" t="s">
        <v>32</v>
      </c>
    </row>
    <row r="211" spans="1:21">
      <c r="A211" s="237" t="s">
        <v>141</v>
      </c>
      <c r="B211" s="281">
        <v>5.4428511473472021</v>
      </c>
      <c r="C211" s="281"/>
      <c r="D211" s="281">
        <v>0.14126247724614527</v>
      </c>
      <c r="E211" s="281">
        <v>3.2253965400037163</v>
      </c>
      <c r="F211" s="281">
        <v>2.6587587525560124</v>
      </c>
      <c r="G211" s="281">
        <v>3.6557579843924803</v>
      </c>
      <c r="H211" s="281">
        <v>2.6587587525560124</v>
      </c>
      <c r="I211" s="281">
        <v>10.901295188041455</v>
      </c>
      <c r="J211" s="281">
        <v>9.3998914782066816</v>
      </c>
      <c r="K211" s="281">
        <v>13.200985195400527</v>
      </c>
      <c r="L211" s="281">
        <v>9.4542645170642619</v>
      </c>
      <c r="M211" s="281">
        <v>17.132518774675106</v>
      </c>
      <c r="N211" s="281">
        <v>13.568634687518385</v>
      </c>
      <c r="O211" s="281">
        <v>18.460760497927165</v>
      </c>
      <c r="P211" s="281">
        <v>13.553864418863267</v>
      </c>
      <c r="Q211" s="281">
        <v>15.912117467894728</v>
      </c>
      <c r="R211" s="281">
        <v>10.198432368753112</v>
      </c>
      <c r="S211" s="281">
        <v>14.189603597567997</v>
      </c>
      <c r="T211" s="281">
        <v>10.198432368753112</v>
      </c>
      <c r="U211" s="221" t="s">
        <v>32</v>
      </c>
    </row>
    <row r="212" spans="1:21">
      <c r="A212" s="237" t="s">
        <v>142</v>
      </c>
      <c r="B212" s="281">
        <v>0</v>
      </c>
      <c r="C212" s="281"/>
      <c r="D212" s="281">
        <v>0.29321826977777782</v>
      </c>
      <c r="E212" s="281">
        <v>0.47874296614210776</v>
      </c>
      <c r="F212" s="281">
        <v>1.4461862223950894</v>
      </c>
      <c r="G212" s="281">
        <v>0.74074296614210877</v>
      </c>
      <c r="H212" s="281">
        <v>0.47874296614210721</v>
      </c>
      <c r="I212" s="281">
        <v>0.53200000000000081</v>
      </c>
      <c r="J212" s="281">
        <v>1.4769999999999981</v>
      </c>
      <c r="K212" s="281">
        <v>0.79399999999999871</v>
      </c>
      <c r="L212" s="281">
        <v>0.53199999999999947</v>
      </c>
      <c r="M212" s="281">
        <v>1.0730000000000013</v>
      </c>
      <c r="N212" s="281">
        <v>0.26200000000000012</v>
      </c>
      <c r="O212" s="281">
        <v>0.26200000000000007</v>
      </c>
      <c r="P212" s="281">
        <v>2.4795408252775637</v>
      </c>
      <c r="Q212" s="281">
        <v>1.072999999999998</v>
      </c>
      <c r="R212" s="281">
        <v>3.4309049999999996</v>
      </c>
      <c r="S212" s="281">
        <v>0.26199999999999973</v>
      </c>
      <c r="T212" s="281">
        <v>4.9999999999999973</v>
      </c>
      <c r="U212" s="221" t="s">
        <v>32</v>
      </c>
    </row>
    <row r="213" spans="1:21">
      <c r="A213" s="241"/>
    </row>
    <row r="215" spans="1:21">
      <c r="A215" s="238" t="s">
        <v>143</v>
      </c>
    </row>
    <row r="216" spans="1:21">
      <c r="A216" s="239" t="s">
        <v>144</v>
      </c>
      <c r="B216" s="223"/>
      <c r="C216" s="223"/>
      <c r="D216" s="223"/>
      <c r="E216" s="223"/>
      <c r="F216" s="223"/>
      <c r="G216" s="223"/>
      <c r="H216" s="223"/>
      <c r="I216" s="223"/>
      <c r="J216" s="223"/>
      <c r="K216" s="223"/>
      <c r="L216" s="223"/>
      <c r="M216" s="223"/>
      <c r="N216" s="223"/>
      <c r="O216" s="223"/>
      <c r="P216" s="223"/>
      <c r="Q216" s="223"/>
      <c r="R216" s="223"/>
      <c r="S216" s="223"/>
    </row>
    <row r="217" spans="1:21">
      <c r="A217" s="278" t="s">
        <v>108</v>
      </c>
      <c r="B217" s="224" t="s">
        <v>13</v>
      </c>
      <c r="C217" s="224" t="s">
        <v>13</v>
      </c>
      <c r="D217" s="224" t="s">
        <v>14</v>
      </c>
      <c r="E217" s="224" t="s">
        <v>15</v>
      </c>
      <c r="F217" s="224" t="s">
        <v>16</v>
      </c>
      <c r="G217" s="224" t="s">
        <v>13</v>
      </c>
      <c r="H217" s="224" t="s">
        <v>14</v>
      </c>
      <c r="I217" s="224" t="s">
        <v>15</v>
      </c>
      <c r="J217" s="224" t="s">
        <v>16</v>
      </c>
      <c r="K217" s="224" t="s">
        <v>13</v>
      </c>
      <c r="L217" s="224" t="s">
        <v>14</v>
      </c>
      <c r="M217" s="224" t="s">
        <v>15</v>
      </c>
      <c r="N217" s="224" t="s">
        <v>16</v>
      </c>
      <c r="O217" s="224" t="s">
        <v>13</v>
      </c>
      <c r="P217" s="224" t="s">
        <v>14</v>
      </c>
      <c r="Q217" s="224" t="s">
        <v>15</v>
      </c>
      <c r="R217" s="224" t="s">
        <v>16</v>
      </c>
    </row>
    <row r="218" spans="1:21">
      <c r="A218" s="279" t="s">
        <v>285</v>
      </c>
      <c r="B218" s="225">
        <v>2025</v>
      </c>
      <c r="C218" s="225">
        <v>2030</v>
      </c>
      <c r="D218" s="225">
        <v>2030</v>
      </c>
      <c r="E218" s="225">
        <v>2030</v>
      </c>
      <c r="F218" s="225">
        <v>2030</v>
      </c>
      <c r="G218" s="225">
        <v>2035</v>
      </c>
      <c r="H218" s="225">
        <v>2035</v>
      </c>
      <c r="I218" s="225">
        <v>2035</v>
      </c>
      <c r="J218" s="225">
        <v>2035</v>
      </c>
      <c r="K218" s="225">
        <v>2040</v>
      </c>
      <c r="L218" s="225">
        <v>2040</v>
      </c>
      <c r="M218" s="225">
        <v>2040</v>
      </c>
      <c r="N218" s="225">
        <v>2040</v>
      </c>
      <c r="O218" s="225">
        <v>2050</v>
      </c>
      <c r="P218" s="225">
        <v>2050</v>
      </c>
      <c r="Q218" s="225">
        <v>2050</v>
      </c>
      <c r="R218" s="225">
        <v>2050</v>
      </c>
      <c r="S218" s="226" t="s">
        <v>17</v>
      </c>
    </row>
    <row r="219" spans="1:21">
      <c r="A219" s="237" t="s">
        <v>811</v>
      </c>
      <c r="B219" s="280">
        <v>0</v>
      </c>
      <c r="C219" s="280">
        <v>0</v>
      </c>
      <c r="D219" s="280">
        <v>0</v>
      </c>
      <c r="E219" s="280">
        <v>0</v>
      </c>
      <c r="F219" s="280">
        <v>0</v>
      </c>
      <c r="G219" s="280">
        <v>0</v>
      </c>
      <c r="H219" s="280">
        <v>0</v>
      </c>
      <c r="I219" s="280">
        <v>0</v>
      </c>
      <c r="J219" s="280">
        <v>0</v>
      </c>
      <c r="K219" s="280">
        <v>0</v>
      </c>
      <c r="L219" s="280">
        <v>0</v>
      </c>
      <c r="M219" s="280">
        <v>0</v>
      </c>
      <c r="N219" s="280">
        <v>0</v>
      </c>
      <c r="O219" s="280">
        <v>0</v>
      </c>
      <c r="P219" s="280">
        <v>7.3</v>
      </c>
      <c r="Q219" s="280">
        <v>0</v>
      </c>
      <c r="R219" s="280">
        <v>0</v>
      </c>
      <c r="S219" s="221" t="s">
        <v>32</v>
      </c>
    </row>
    <row r="220" spans="1:21">
      <c r="A220" s="237" t="s">
        <v>810</v>
      </c>
      <c r="B220" s="280">
        <v>11</v>
      </c>
      <c r="C220" s="280">
        <v>20.3</v>
      </c>
      <c r="D220" s="280">
        <v>16.100000000000001</v>
      </c>
      <c r="E220" s="280">
        <v>19.7</v>
      </c>
      <c r="F220" s="280">
        <v>18.2</v>
      </c>
      <c r="G220" s="280">
        <v>18</v>
      </c>
      <c r="H220" s="280">
        <v>9.5</v>
      </c>
      <c r="I220" s="280">
        <v>20.6</v>
      </c>
      <c r="J220" s="280">
        <v>16.100000000000001</v>
      </c>
      <c r="K220" s="280">
        <v>14</v>
      </c>
      <c r="L220" s="280">
        <v>4.5</v>
      </c>
      <c r="M220" s="280">
        <v>22.9</v>
      </c>
      <c r="N220" s="280">
        <v>8.1999999999999993</v>
      </c>
      <c r="O220" s="280">
        <v>4.3</v>
      </c>
      <c r="P220" s="280">
        <v>0</v>
      </c>
      <c r="Q220" s="280">
        <v>14.5</v>
      </c>
      <c r="R220" s="280">
        <v>1.4</v>
      </c>
      <c r="S220" s="221" t="s">
        <v>32</v>
      </c>
    </row>
    <row r="221" spans="1:21">
      <c r="A221" s="237" t="s">
        <v>809</v>
      </c>
      <c r="B221" s="280">
        <v>14.5</v>
      </c>
      <c r="C221" s="280">
        <v>17.899999999999999</v>
      </c>
      <c r="D221" s="280">
        <v>22</v>
      </c>
      <c r="E221" s="280">
        <v>14.9</v>
      </c>
      <c r="F221" s="280">
        <v>15.3</v>
      </c>
      <c r="G221" s="280">
        <v>23.5</v>
      </c>
      <c r="H221" s="280">
        <v>33.700000000000003</v>
      </c>
      <c r="I221" s="280">
        <v>18.100000000000001</v>
      </c>
      <c r="J221" s="280">
        <v>17.3</v>
      </c>
      <c r="K221" s="280">
        <v>28.5</v>
      </c>
      <c r="L221" s="280">
        <v>41.7</v>
      </c>
      <c r="M221" s="280">
        <v>21.4</v>
      </c>
      <c r="N221" s="280">
        <v>17.7</v>
      </c>
      <c r="O221" s="280">
        <v>36.299999999999997</v>
      </c>
      <c r="P221" s="280">
        <v>47.4</v>
      </c>
      <c r="Q221" s="280">
        <v>25.3</v>
      </c>
      <c r="R221" s="280">
        <v>18.899999999999999</v>
      </c>
      <c r="S221" s="221" t="s">
        <v>32</v>
      </c>
    </row>
    <row r="222" spans="1:21">
      <c r="A222" s="241"/>
    </row>
    <row r="223" spans="1:21">
      <c r="A223" s="241"/>
    </row>
    <row r="224" spans="1:21">
      <c r="A224" s="220" t="s">
        <v>145</v>
      </c>
    </row>
    <row r="225" spans="1:21">
      <c r="A225" s="222" t="s">
        <v>146</v>
      </c>
      <c r="B225" s="223"/>
      <c r="C225" s="223"/>
      <c r="D225" s="223"/>
      <c r="E225" s="223"/>
      <c r="F225" s="223"/>
      <c r="G225" s="223"/>
      <c r="H225" s="223"/>
      <c r="I225" s="223"/>
      <c r="J225" s="223"/>
      <c r="K225" s="223"/>
      <c r="L225" s="223"/>
      <c r="M225" s="223"/>
      <c r="N225" s="223"/>
      <c r="O225" s="223"/>
      <c r="P225" s="223"/>
      <c r="Q225" s="223"/>
      <c r="R225" s="223"/>
      <c r="S225" s="223"/>
    </row>
    <row r="226" spans="1:21">
      <c r="A226" s="278" t="s">
        <v>108</v>
      </c>
      <c r="B226" s="224" t="s">
        <v>13</v>
      </c>
      <c r="C226" s="224" t="s">
        <v>13</v>
      </c>
      <c r="D226" s="224" t="s">
        <v>14</v>
      </c>
      <c r="E226" s="224" t="s">
        <v>15</v>
      </c>
      <c r="F226" s="224" t="s">
        <v>16</v>
      </c>
      <c r="G226" s="224" t="s">
        <v>13</v>
      </c>
      <c r="H226" s="224" t="s">
        <v>14</v>
      </c>
      <c r="I226" s="224" t="s">
        <v>15</v>
      </c>
      <c r="J226" s="224" t="s">
        <v>16</v>
      </c>
      <c r="K226" s="224" t="s">
        <v>13</v>
      </c>
      <c r="L226" s="224" t="s">
        <v>14</v>
      </c>
      <c r="M226" s="224" t="s">
        <v>15</v>
      </c>
      <c r="N226" s="224" t="s">
        <v>16</v>
      </c>
      <c r="O226" s="224" t="s">
        <v>13</v>
      </c>
      <c r="P226" s="224" t="s">
        <v>14</v>
      </c>
      <c r="Q226" s="224" t="s">
        <v>15</v>
      </c>
      <c r="R226" s="224" t="s">
        <v>16</v>
      </c>
    </row>
    <row r="227" spans="1:21">
      <c r="A227" s="279" t="s">
        <v>285</v>
      </c>
      <c r="B227" s="225">
        <v>2025</v>
      </c>
      <c r="C227" s="225">
        <v>2030</v>
      </c>
      <c r="D227" s="225">
        <v>2030</v>
      </c>
      <c r="E227" s="225">
        <v>2030</v>
      </c>
      <c r="F227" s="225">
        <v>2030</v>
      </c>
      <c r="G227" s="225">
        <v>2035</v>
      </c>
      <c r="H227" s="225">
        <v>2035</v>
      </c>
      <c r="I227" s="225">
        <v>2035</v>
      </c>
      <c r="J227" s="225">
        <v>2035</v>
      </c>
      <c r="K227" s="225">
        <v>2040</v>
      </c>
      <c r="L227" s="225">
        <v>2040</v>
      </c>
      <c r="M227" s="225">
        <v>2040</v>
      </c>
      <c r="N227" s="225">
        <v>2040</v>
      </c>
      <c r="O227" s="225">
        <v>2050</v>
      </c>
      <c r="P227" s="225">
        <v>2050</v>
      </c>
      <c r="Q227" s="225">
        <v>2050</v>
      </c>
      <c r="R227" s="225">
        <v>2050</v>
      </c>
      <c r="S227" s="226" t="s">
        <v>17</v>
      </c>
    </row>
    <row r="228" spans="1:21">
      <c r="A228" s="237" t="s">
        <v>765</v>
      </c>
      <c r="B228" s="281">
        <v>1.7</v>
      </c>
      <c r="C228" s="281">
        <v>3.7</v>
      </c>
      <c r="D228" s="281">
        <v>6.6</v>
      </c>
      <c r="E228" s="281">
        <v>2.6</v>
      </c>
      <c r="F228" s="281">
        <v>1.3</v>
      </c>
      <c r="G228" s="281">
        <v>4.2</v>
      </c>
      <c r="H228" s="281">
        <v>9.9</v>
      </c>
      <c r="I228" s="281">
        <v>3.5</v>
      </c>
      <c r="J228" s="281">
        <v>2.2999999999999998</v>
      </c>
      <c r="K228" s="281">
        <v>5.0999999999999996</v>
      </c>
      <c r="L228" s="281">
        <v>14.4</v>
      </c>
      <c r="M228" s="281">
        <v>6.6</v>
      </c>
      <c r="N228" s="281">
        <v>4.3</v>
      </c>
      <c r="O228" s="281">
        <v>6.2</v>
      </c>
      <c r="P228" s="281">
        <v>15.8</v>
      </c>
      <c r="Q228" s="281">
        <v>7.2</v>
      </c>
      <c r="R228" s="281">
        <v>4.7</v>
      </c>
      <c r="S228" s="221" t="s">
        <v>32</v>
      </c>
    </row>
    <row r="229" spans="1:21">
      <c r="A229" s="237" t="s">
        <v>766</v>
      </c>
      <c r="B229" s="281">
        <v>0.4</v>
      </c>
      <c r="C229" s="281">
        <v>2</v>
      </c>
      <c r="D229" s="281">
        <v>1.9</v>
      </c>
      <c r="E229" s="281">
        <v>1</v>
      </c>
      <c r="F229" s="281">
        <v>3.1</v>
      </c>
      <c r="G229" s="281">
        <v>7</v>
      </c>
      <c r="H229" s="281">
        <v>5.2</v>
      </c>
      <c r="I229" s="281">
        <v>1.4</v>
      </c>
      <c r="J229" s="281">
        <v>4.2</v>
      </c>
      <c r="K229" s="281">
        <v>13</v>
      </c>
      <c r="L229" s="281">
        <v>10.3</v>
      </c>
      <c r="M229" s="281">
        <v>1.6</v>
      </c>
      <c r="N229" s="281">
        <v>5.6</v>
      </c>
      <c r="O229" s="281">
        <v>20.399999999999999</v>
      </c>
      <c r="P229" s="281">
        <v>15.3</v>
      </c>
      <c r="Q229" s="281">
        <v>2.1</v>
      </c>
      <c r="R229" s="281">
        <v>6.8</v>
      </c>
      <c r="S229" s="221" t="s">
        <v>32</v>
      </c>
    </row>
    <row r="230" spans="1:21">
      <c r="A230" s="237" t="s">
        <v>812</v>
      </c>
      <c r="B230" s="281">
        <v>0</v>
      </c>
      <c r="C230" s="281">
        <v>0</v>
      </c>
      <c r="D230" s="281">
        <v>0</v>
      </c>
      <c r="E230" s="281">
        <v>0</v>
      </c>
      <c r="F230" s="281">
        <v>0</v>
      </c>
      <c r="G230" s="281">
        <v>0.1</v>
      </c>
      <c r="H230" s="281">
        <v>0.1</v>
      </c>
      <c r="I230" s="281">
        <v>0.3</v>
      </c>
      <c r="J230" s="281">
        <v>0</v>
      </c>
      <c r="K230" s="281">
        <v>0.3</v>
      </c>
      <c r="L230" s="281">
        <v>0.2</v>
      </c>
      <c r="M230" s="281">
        <v>0.5</v>
      </c>
      <c r="N230" s="281">
        <v>0.1</v>
      </c>
      <c r="O230" s="281">
        <v>0.8</v>
      </c>
      <c r="P230" s="281">
        <v>0.3</v>
      </c>
      <c r="Q230" s="281">
        <v>2.1</v>
      </c>
      <c r="R230" s="281">
        <v>0.1</v>
      </c>
      <c r="S230" s="221" t="s">
        <v>32</v>
      </c>
    </row>
    <row r="231" spans="1:21">
      <c r="A231" s="237" t="s">
        <v>813</v>
      </c>
      <c r="B231" s="281">
        <v>11.3</v>
      </c>
      <c r="C231" s="281">
        <v>5.2</v>
      </c>
      <c r="D231" s="281">
        <v>4.3</v>
      </c>
      <c r="E231" s="281">
        <v>7.6</v>
      </c>
      <c r="F231" s="281">
        <v>5.4</v>
      </c>
      <c r="G231" s="281">
        <v>3.7</v>
      </c>
      <c r="H231" s="281">
        <v>1.8</v>
      </c>
      <c r="I231" s="281">
        <v>6.7</v>
      </c>
      <c r="J231" s="281">
        <v>3.7</v>
      </c>
      <c r="K231" s="281">
        <v>2.5</v>
      </c>
      <c r="L231" s="281">
        <v>0.5</v>
      </c>
      <c r="M231" s="281">
        <v>4.5999999999999996</v>
      </c>
      <c r="N231" s="281">
        <v>2.4</v>
      </c>
      <c r="O231" s="281">
        <v>0.5</v>
      </c>
      <c r="P231" s="281">
        <v>0</v>
      </c>
      <c r="Q231" s="281">
        <v>3.8</v>
      </c>
      <c r="R231" s="281">
        <v>0.4</v>
      </c>
      <c r="S231" s="221" t="s">
        <v>32</v>
      </c>
    </row>
    <row r="232" spans="1:21">
      <c r="A232" s="237" t="s">
        <v>814</v>
      </c>
      <c r="B232" s="281">
        <v>9</v>
      </c>
      <c r="C232" s="281">
        <v>11.1</v>
      </c>
      <c r="D232" s="281">
        <v>10.7</v>
      </c>
      <c r="E232" s="281">
        <v>8.6</v>
      </c>
      <c r="F232" s="281">
        <v>9</v>
      </c>
      <c r="G232" s="281">
        <v>11</v>
      </c>
      <c r="H232" s="281">
        <v>15.1</v>
      </c>
      <c r="I232" s="281">
        <v>9</v>
      </c>
      <c r="J232" s="281">
        <v>16.8</v>
      </c>
      <c r="K232" s="281">
        <v>7.9</v>
      </c>
      <c r="L232" s="281">
        <v>12.1</v>
      </c>
      <c r="M232" s="281">
        <v>7.7</v>
      </c>
      <c r="N232" s="281">
        <v>11.8</v>
      </c>
      <c r="O232" s="281">
        <v>6.3</v>
      </c>
      <c r="P232" s="281">
        <v>15.4</v>
      </c>
      <c r="Q232" s="281">
        <v>5.6</v>
      </c>
      <c r="R232" s="281">
        <v>8.9</v>
      </c>
      <c r="S232" s="221" t="s">
        <v>32</v>
      </c>
    </row>
    <row r="233" spans="1:21">
      <c r="A233" s="237" t="s">
        <v>815</v>
      </c>
      <c r="B233" s="281">
        <v>0.8</v>
      </c>
      <c r="C233" s="281">
        <v>1.1000000000000001</v>
      </c>
      <c r="D233" s="281">
        <v>2.8</v>
      </c>
      <c r="E233" s="281">
        <v>2.8</v>
      </c>
      <c r="F233" s="281">
        <v>1.9</v>
      </c>
      <c r="G233" s="281">
        <v>1.1000000000000001</v>
      </c>
      <c r="H233" s="281">
        <v>3.3</v>
      </c>
      <c r="I233" s="281">
        <v>3.9</v>
      </c>
      <c r="J233" s="281">
        <v>2.5</v>
      </c>
      <c r="K233" s="281">
        <v>2.2000000000000002</v>
      </c>
      <c r="L233" s="281">
        <v>4.7</v>
      </c>
      <c r="M233" s="281">
        <v>5</v>
      </c>
      <c r="N233" s="281">
        <v>3.1</v>
      </c>
      <c r="O233" s="281">
        <v>2.8</v>
      </c>
      <c r="P233" s="281">
        <v>8.1</v>
      </c>
      <c r="Q233" s="281">
        <v>8.3000000000000007</v>
      </c>
      <c r="R233" s="281">
        <v>3.3</v>
      </c>
      <c r="S233" s="221" t="s">
        <v>32</v>
      </c>
    </row>
    <row r="234" spans="1:21">
      <c r="A234" s="237" t="s">
        <v>816</v>
      </c>
      <c r="B234" s="281">
        <v>2.7</v>
      </c>
      <c r="C234" s="281">
        <v>15.2</v>
      </c>
      <c r="D234" s="281">
        <v>11.7</v>
      </c>
      <c r="E234" s="281">
        <v>12</v>
      </c>
      <c r="F234" s="281">
        <v>12.9</v>
      </c>
      <c r="G234" s="281">
        <v>14.4</v>
      </c>
      <c r="H234" s="281">
        <v>7.7</v>
      </c>
      <c r="I234" s="281">
        <v>13.9</v>
      </c>
      <c r="J234" s="281">
        <v>12.4</v>
      </c>
      <c r="K234" s="281">
        <v>11.5</v>
      </c>
      <c r="L234" s="281">
        <v>4</v>
      </c>
      <c r="M234" s="281">
        <v>18.2</v>
      </c>
      <c r="N234" s="281">
        <v>5.9</v>
      </c>
      <c r="O234" s="281">
        <v>3.8</v>
      </c>
      <c r="P234" s="281">
        <v>0</v>
      </c>
      <c r="Q234" s="281">
        <v>10.7</v>
      </c>
      <c r="R234" s="281">
        <v>1</v>
      </c>
      <c r="S234" s="221" t="s">
        <v>32</v>
      </c>
    </row>
    <row r="235" spans="1:21">
      <c r="A235" s="241"/>
      <c r="B235" s="228"/>
      <c r="C235" s="228"/>
      <c r="D235" s="228"/>
      <c r="E235" s="228"/>
      <c r="F235" s="228"/>
      <c r="G235" s="228"/>
      <c r="H235" s="228"/>
      <c r="I235" s="228"/>
      <c r="J235" s="228"/>
      <c r="K235" s="228"/>
      <c r="L235" s="228"/>
      <c r="M235" s="228"/>
      <c r="N235" s="228"/>
      <c r="O235" s="228"/>
      <c r="P235" s="228"/>
      <c r="Q235" s="228"/>
      <c r="R235" s="228"/>
    </row>
    <row r="236" spans="1:21">
      <c r="B236" s="228"/>
      <c r="C236" s="228"/>
      <c r="D236" s="228"/>
      <c r="E236" s="228"/>
      <c r="F236" s="228"/>
      <c r="G236" s="228"/>
      <c r="H236" s="228"/>
      <c r="I236" s="228"/>
      <c r="J236" s="228"/>
      <c r="K236" s="228"/>
      <c r="L236" s="228"/>
      <c r="M236" s="228"/>
      <c r="N236" s="228"/>
      <c r="O236" s="228"/>
      <c r="P236" s="228"/>
      <c r="Q236" s="228"/>
      <c r="R236" s="228"/>
      <c r="S236" s="228"/>
      <c r="T236" s="228"/>
    </row>
    <row r="237" spans="1:21">
      <c r="A237" s="232" t="s">
        <v>147</v>
      </c>
    </row>
    <row r="238" spans="1:21">
      <c r="A238" s="222" t="s">
        <v>148</v>
      </c>
      <c r="B238" s="223"/>
      <c r="C238" s="223"/>
      <c r="D238" s="223"/>
      <c r="E238" s="223"/>
      <c r="F238" s="223"/>
      <c r="G238" s="223"/>
      <c r="H238" s="223"/>
      <c r="I238" s="223"/>
      <c r="J238" s="223"/>
      <c r="K238" s="223"/>
      <c r="L238" s="223"/>
      <c r="M238" s="223"/>
      <c r="N238" s="223"/>
      <c r="O238" s="223"/>
      <c r="P238" s="223"/>
      <c r="Q238" s="223"/>
      <c r="R238" s="223"/>
      <c r="S238" s="223"/>
      <c r="T238" s="223"/>
      <c r="U238" s="223"/>
    </row>
    <row r="239" spans="1:21">
      <c r="A239" s="278" t="s">
        <v>108</v>
      </c>
      <c r="B239" s="224" t="s">
        <v>12</v>
      </c>
      <c r="C239" s="224" t="s">
        <v>12</v>
      </c>
      <c r="D239" s="224" t="s">
        <v>13</v>
      </c>
      <c r="E239" s="224" t="s">
        <v>13</v>
      </c>
      <c r="F239" s="224" t="s">
        <v>14</v>
      </c>
      <c r="G239" s="224" t="s">
        <v>15</v>
      </c>
      <c r="H239" s="224" t="s">
        <v>16</v>
      </c>
      <c r="I239" s="224" t="s">
        <v>13</v>
      </c>
      <c r="J239" s="224" t="s">
        <v>14</v>
      </c>
      <c r="K239" s="224" t="s">
        <v>15</v>
      </c>
      <c r="L239" s="224" t="s">
        <v>16</v>
      </c>
      <c r="M239" s="224" t="s">
        <v>13</v>
      </c>
      <c r="N239" s="224" t="s">
        <v>14</v>
      </c>
      <c r="O239" s="224" t="s">
        <v>15</v>
      </c>
      <c r="P239" s="224" t="s">
        <v>16</v>
      </c>
      <c r="Q239" s="224" t="s">
        <v>13</v>
      </c>
      <c r="R239" s="224" t="s">
        <v>14</v>
      </c>
      <c r="S239" s="224" t="s">
        <v>15</v>
      </c>
      <c r="T239" s="224" t="s">
        <v>16</v>
      </c>
    </row>
    <row r="240" spans="1:21">
      <c r="A240" s="279" t="s">
        <v>285</v>
      </c>
      <c r="B240" s="225">
        <v>2019</v>
      </c>
      <c r="C240" s="225">
        <v>2023</v>
      </c>
      <c r="D240" s="225">
        <v>2025</v>
      </c>
      <c r="E240" s="225">
        <v>2030</v>
      </c>
      <c r="F240" s="225">
        <v>2030</v>
      </c>
      <c r="G240" s="225">
        <v>2030</v>
      </c>
      <c r="H240" s="225">
        <v>2030</v>
      </c>
      <c r="I240" s="225">
        <v>2035</v>
      </c>
      <c r="J240" s="225">
        <v>2035</v>
      </c>
      <c r="K240" s="225">
        <v>2035</v>
      </c>
      <c r="L240" s="225">
        <v>2035</v>
      </c>
      <c r="M240" s="225">
        <v>2040</v>
      </c>
      <c r="N240" s="225">
        <v>2040</v>
      </c>
      <c r="O240" s="225">
        <v>2040</v>
      </c>
      <c r="P240" s="225">
        <v>2040</v>
      </c>
      <c r="Q240" s="225">
        <v>2050</v>
      </c>
      <c r="R240" s="225">
        <v>2050</v>
      </c>
      <c r="S240" s="225">
        <v>2050</v>
      </c>
      <c r="T240" s="225">
        <v>2050</v>
      </c>
      <c r="U240" s="226" t="s">
        <v>17</v>
      </c>
    </row>
    <row r="241" spans="1:21">
      <c r="A241" s="237" t="s">
        <v>149</v>
      </c>
      <c r="B241" s="281" t="s">
        <v>19</v>
      </c>
      <c r="C241" s="281">
        <v>9.1999999999999993</v>
      </c>
      <c r="D241" s="281">
        <v>9.1999999999999993</v>
      </c>
      <c r="E241" s="281">
        <v>9.8000000000000007</v>
      </c>
      <c r="F241" s="281">
        <v>9.8000000000000007</v>
      </c>
      <c r="G241" s="281">
        <v>9.8000000000000007</v>
      </c>
      <c r="H241" s="281">
        <v>9.8000000000000007</v>
      </c>
      <c r="I241" s="281">
        <v>12.6</v>
      </c>
      <c r="J241" s="281">
        <v>13.6</v>
      </c>
      <c r="K241" s="281">
        <v>13.6</v>
      </c>
      <c r="L241" s="281">
        <v>12.6</v>
      </c>
      <c r="M241" s="281">
        <v>13.6</v>
      </c>
      <c r="N241" s="281">
        <v>17.600000000000001</v>
      </c>
      <c r="O241" s="281">
        <v>17.600000000000001</v>
      </c>
      <c r="P241" s="281">
        <v>13.6</v>
      </c>
      <c r="Q241" s="281">
        <v>19.600000000000001</v>
      </c>
      <c r="R241" s="281">
        <v>29.4</v>
      </c>
      <c r="S241" s="281">
        <v>29.4</v>
      </c>
      <c r="T241" s="281">
        <v>19.600000000000001</v>
      </c>
      <c r="U241" s="221" t="s">
        <v>100</v>
      </c>
    </row>
    <row r="242" spans="1:21">
      <c r="A242" s="237" t="s">
        <v>150</v>
      </c>
      <c r="B242" s="281" t="s">
        <v>19</v>
      </c>
      <c r="C242" s="281">
        <v>0.7</v>
      </c>
      <c r="D242" s="281">
        <v>0.75495222213088942</v>
      </c>
      <c r="E242" s="281">
        <v>1.1044543045794515</v>
      </c>
      <c r="F242" s="281">
        <v>1.2113599892504401</v>
      </c>
      <c r="G242" s="281">
        <v>1.0144490749888611</v>
      </c>
      <c r="H242" s="281">
        <v>1.02197240154084</v>
      </c>
      <c r="I242" s="281">
        <v>1.9289206429293866</v>
      </c>
      <c r="J242" s="281">
        <v>3.8767824474993091</v>
      </c>
      <c r="K242" s="281">
        <v>1.6274763833727603</v>
      </c>
      <c r="L242" s="281">
        <v>1.7428076896409246</v>
      </c>
      <c r="M242" s="281">
        <v>3.1454141755454925</v>
      </c>
      <c r="N242" s="281">
        <v>7.3738218793885233</v>
      </c>
      <c r="O242" s="281">
        <v>2.5161523069636225</v>
      </c>
      <c r="P242" s="281">
        <v>2.4124742643692016</v>
      </c>
      <c r="Q242" s="281">
        <v>5.9664192617023302</v>
      </c>
      <c r="R242" s="281">
        <v>9.2617764046923128</v>
      </c>
      <c r="S242" s="281">
        <v>3.9738363427258387</v>
      </c>
      <c r="T242" s="281">
        <v>3.6207127808981538</v>
      </c>
      <c r="U242" s="221" t="s">
        <v>100</v>
      </c>
    </row>
    <row r="243" spans="1:21">
      <c r="A243" s="237" t="s">
        <v>151</v>
      </c>
      <c r="B243" s="281" t="s">
        <v>19</v>
      </c>
      <c r="C243" s="281">
        <v>0</v>
      </c>
      <c r="D243" s="281">
        <v>0</v>
      </c>
      <c r="E243" s="281">
        <v>0.32</v>
      </c>
      <c r="F243" s="281">
        <v>0.96</v>
      </c>
      <c r="G243" s="281">
        <v>0.32</v>
      </c>
      <c r="H243" s="281">
        <v>0.32</v>
      </c>
      <c r="I243" s="281">
        <v>1.28</v>
      </c>
      <c r="J243" s="281">
        <v>1.92</v>
      </c>
      <c r="K243" s="281">
        <v>0.96</v>
      </c>
      <c r="L243" s="281">
        <v>0.64</v>
      </c>
      <c r="M243" s="281">
        <v>2.56</v>
      </c>
      <c r="N243" s="281">
        <v>3.84</v>
      </c>
      <c r="O243" s="281">
        <v>1.92</v>
      </c>
      <c r="P243" s="281">
        <v>1.28</v>
      </c>
      <c r="Q243" s="281">
        <v>3.2</v>
      </c>
      <c r="R243" s="281">
        <v>6.4</v>
      </c>
      <c r="S243" s="281">
        <v>2.56</v>
      </c>
      <c r="T243" s="281">
        <v>1.28</v>
      </c>
      <c r="U243" s="221" t="s">
        <v>100</v>
      </c>
    </row>
    <row r="244" spans="1:21">
      <c r="A244" s="237" t="s">
        <v>152</v>
      </c>
      <c r="B244" s="281" t="s">
        <v>19</v>
      </c>
      <c r="C244" s="281">
        <v>0</v>
      </c>
      <c r="D244" s="281">
        <v>0</v>
      </c>
      <c r="E244" s="281">
        <v>0</v>
      </c>
      <c r="F244" s="281">
        <v>0.50000000000000011</v>
      </c>
      <c r="G244" s="281">
        <v>0</v>
      </c>
      <c r="H244" s="281">
        <v>0</v>
      </c>
      <c r="I244" s="281">
        <v>1.5</v>
      </c>
      <c r="J244" s="281">
        <v>2.5</v>
      </c>
      <c r="K244" s="281">
        <v>1</v>
      </c>
      <c r="L244" s="281">
        <v>0.50000000000000011</v>
      </c>
      <c r="M244" s="281">
        <v>3</v>
      </c>
      <c r="N244" s="281">
        <v>4</v>
      </c>
      <c r="O244" s="281">
        <v>2.5</v>
      </c>
      <c r="P244" s="281">
        <v>2</v>
      </c>
      <c r="Q244" s="281">
        <v>6</v>
      </c>
      <c r="R244" s="281">
        <v>7.0000000000000009</v>
      </c>
      <c r="S244" s="281">
        <v>5.5</v>
      </c>
      <c r="T244" s="281">
        <v>5</v>
      </c>
      <c r="U244" s="221" t="s">
        <v>100</v>
      </c>
    </row>
    <row r="245" spans="1:21">
      <c r="A245" s="237" t="s">
        <v>153</v>
      </c>
      <c r="B245" s="281" t="s">
        <v>19</v>
      </c>
      <c r="C245" s="281">
        <v>0.28599999999999998</v>
      </c>
      <c r="D245" s="281">
        <v>1.2652883499999998</v>
      </c>
      <c r="E245" s="281">
        <v>8.8107294100000004</v>
      </c>
      <c r="F245" s="281">
        <v>10.151383875599999</v>
      </c>
      <c r="G245" s="281">
        <v>8.6184835619999998</v>
      </c>
      <c r="H245" s="281">
        <v>7.2373170599999996</v>
      </c>
      <c r="I245" s="281">
        <v>18.963857060599999</v>
      </c>
      <c r="J245" s="281">
        <v>20.395566930599998</v>
      </c>
      <c r="K245" s="281">
        <v>15.760385790900001</v>
      </c>
      <c r="L245" s="281">
        <v>11.9790442328</v>
      </c>
      <c r="M245" s="281">
        <v>31.0116915262</v>
      </c>
      <c r="N245" s="281">
        <v>33.741170497500001</v>
      </c>
      <c r="O245" s="281">
        <v>26.951136722400001</v>
      </c>
      <c r="P245" s="281">
        <v>18.5730510002</v>
      </c>
      <c r="Q245" s="281">
        <v>48.917697019999999</v>
      </c>
      <c r="R245" s="281">
        <v>56.158249574999999</v>
      </c>
      <c r="S245" s="281">
        <v>42.781853009999999</v>
      </c>
      <c r="T245" s="281">
        <v>26.597432840000003</v>
      </c>
      <c r="U245" s="221" t="s">
        <v>100</v>
      </c>
    </row>
    <row r="246" spans="1:21">
      <c r="A246" s="237" t="s">
        <v>154</v>
      </c>
      <c r="B246" s="281" t="s">
        <v>19</v>
      </c>
      <c r="C246" s="281">
        <v>0</v>
      </c>
      <c r="D246" s="281">
        <v>0.50281473358840112</v>
      </c>
      <c r="E246" s="281">
        <v>2.2668923040708955</v>
      </c>
      <c r="F246" s="281">
        <v>2.8054014171223645</v>
      </c>
      <c r="G246" s="281">
        <v>1.8979916154483325</v>
      </c>
      <c r="H246" s="281">
        <v>1.8739625838980825</v>
      </c>
      <c r="I246" s="281">
        <v>2.8310321461850978</v>
      </c>
      <c r="J246" s="281">
        <v>3.5353482173010233</v>
      </c>
      <c r="K246" s="281">
        <v>2.5375442480200272</v>
      </c>
      <c r="L246" s="281">
        <v>1.9870344158564914</v>
      </c>
      <c r="M246" s="281">
        <v>3.2481700605025123</v>
      </c>
      <c r="N246" s="281">
        <v>5.1371871861306531</v>
      </c>
      <c r="O246" s="281">
        <v>2.8844040472361812</v>
      </c>
      <c r="P246" s="281">
        <v>1.9291996783919596</v>
      </c>
      <c r="Q246" s="281">
        <v>3.5631889005025128</v>
      </c>
      <c r="R246" s="281">
        <v>5.9001845386934679</v>
      </c>
      <c r="S246" s="281">
        <v>3.2745576753768844</v>
      </c>
      <c r="T246" s="281">
        <v>2.1571885628140706</v>
      </c>
      <c r="U246" s="221" t="s">
        <v>100</v>
      </c>
    </row>
    <row r="247" spans="1:21">
      <c r="A247" s="237" t="s">
        <v>155</v>
      </c>
      <c r="B247" s="281" t="s">
        <v>19</v>
      </c>
      <c r="C247" s="281">
        <v>0</v>
      </c>
      <c r="D247" s="281">
        <v>0</v>
      </c>
      <c r="E247" s="281">
        <v>1.5</v>
      </c>
      <c r="F247" s="281">
        <v>3</v>
      </c>
      <c r="G247" s="281">
        <v>2</v>
      </c>
      <c r="H247" s="281">
        <v>1.2</v>
      </c>
      <c r="I247" s="281">
        <v>6</v>
      </c>
      <c r="J247" s="281">
        <v>12</v>
      </c>
      <c r="K247" s="281">
        <v>7.5</v>
      </c>
      <c r="L247" s="281">
        <v>5</v>
      </c>
      <c r="M247" s="281">
        <v>16</v>
      </c>
      <c r="N247" s="281">
        <v>22</v>
      </c>
      <c r="O247" s="281">
        <v>12</v>
      </c>
      <c r="P247" s="281">
        <v>9</v>
      </c>
      <c r="Q247" s="281">
        <v>28</v>
      </c>
      <c r="R247" s="281">
        <v>34.008400000000002</v>
      </c>
      <c r="S247" s="281">
        <v>20</v>
      </c>
      <c r="T247" s="281">
        <v>14</v>
      </c>
      <c r="U247" s="221" t="s">
        <v>100</v>
      </c>
    </row>
    <row r="248" spans="1:21">
      <c r="A248" s="237" t="s">
        <v>156</v>
      </c>
      <c r="B248" s="281" t="s">
        <v>19</v>
      </c>
      <c r="C248" s="281">
        <v>23.488</v>
      </c>
      <c r="D248" s="281">
        <v>23.016870113</v>
      </c>
      <c r="E248" s="281">
        <v>19.781501178056633</v>
      </c>
      <c r="F248" s="281">
        <v>19.490618787416746</v>
      </c>
      <c r="G248" s="281">
        <v>19.824956898761304</v>
      </c>
      <c r="H248" s="281">
        <v>17.906144544525734</v>
      </c>
      <c r="I248" s="281">
        <v>21.555462979756697</v>
      </c>
      <c r="J248" s="281">
        <v>20.732735763762719</v>
      </c>
      <c r="K248" s="281">
        <v>19.578983615223049</v>
      </c>
      <c r="L248" s="281">
        <v>19.999150970886298</v>
      </c>
      <c r="M248" s="281">
        <v>23.295157034892188</v>
      </c>
      <c r="N248" s="281">
        <v>21.676915928538275</v>
      </c>
      <c r="O248" s="281">
        <v>21.616107401652236</v>
      </c>
      <c r="P248" s="281">
        <v>22.686758589668255</v>
      </c>
      <c r="Q248" s="281">
        <v>24.029</v>
      </c>
      <c r="R248" s="281">
        <v>23.27</v>
      </c>
      <c r="S248" s="281">
        <v>21.21166678731495</v>
      </c>
      <c r="T248" s="281">
        <v>21.592393780605249</v>
      </c>
      <c r="U248" s="221" t="s">
        <v>100</v>
      </c>
    </row>
    <row r="251" spans="1:21">
      <c r="A251" s="220" t="s">
        <v>157</v>
      </c>
    </row>
    <row r="252" spans="1:21">
      <c r="A252" s="222" t="s">
        <v>158</v>
      </c>
      <c r="B252" s="223"/>
      <c r="C252" s="223"/>
      <c r="D252" s="223"/>
      <c r="E252" s="223"/>
      <c r="F252" s="223"/>
      <c r="G252" s="223"/>
      <c r="H252" s="223"/>
      <c r="I252" s="223"/>
      <c r="J252" s="223"/>
      <c r="K252" s="223"/>
      <c r="L252" s="223"/>
      <c r="M252" s="223"/>
      <c r="N252" s="223"/>
      <c r="O252" s="223"/>
      <c r="P252" s="223"/>
      <c r="Q252" s="223"/>
      <c r="R252" s="223"/>
      <c r="S252" s="223"/>
      <c r="T252" s="223"/>
      <c r="U252" s="223"/>
    </row>
    <row r="253" spans="1:21">
      <c r="A253" s="278" t="s">
        <v>108</v>
      </c>
      <c r="B253" s="224" t="s">
        <v>12</v>
      </c>
      <c r="C253" s="224" t="s">
        <v>12</v>
      </c>
      <c r="D253" s="224" t="s">
        <v>13</v>
      </c>
      <c r="E253" s="224" t="s">
        <v>13</v>
      </c>
      <c r="F253" s="224" t="s">
        <v>14</v>
      </c>
      <c r="G253" s="224" t="s">
        <v>15</v>
      </c>
      <c r="H253" s="224" t="s">
        <v>16</v>
      </c>
      <c r="I253" s="224" t="s">
        <v>13</v>
      </c>
      <c r="J253" s="224" t="s">
        <v>14</v>
      </c>
      <c r="K253" s="224" t="s">
        <v>15</v>
      </c>
      <c r="L253" s="224" t="s">
        <v>16</v>
      </c>
      <c r="M253" s="224" t="s">
        <v>13</v>
      </c>
      <c r="N253" s="224" t="s">
        <v>14</v>
      </c>
      <c r="O253" s="224" t="s">
        <v>15</v>
      </c>
      <c r="P253" s="224" t="s">
        <v>16</v>
      </c>
      <c r="Q253" s="224" t="s">
        <v>13</v>
      </c>
      <c r="R253" s="224" t="s">
        <v>14</v>
      </c>
      <c r="S253" s="224" t="s">
        <v>15</v>
      </c>
      <c r="T253" s="224" t="s">
        <v>16</v>
      </c>
    </row>
    <row r="254" spans="1:21">
      <c r="A254" s="279" t="s">
        <v>285</v>
      </c>
      <c r="B254" s="225">
        <v>2019</v>
      </c>
      <c r="C254" s="225">
        <v>2023</v>
      </c>
      <c r="D254" s="225">
        <v>2025</v>
      </c>
      <c r="E254" s="225">
        <v>2030</v>
      </c>
      <c r="F254" s="225">
        <v>2030</v>
      </c>
      <c r="G254" s="225">
        <v>2030</v>
      </c>
      <c r="H254" s="225">
        <v>2030</v>
      </c>
      <c r="I254" s="225">
        <v>2035</v>
      </c>
      <c r="J254" s="225">
        <v>2035</v>
      </c>
      <c r="K254" s="225">
        <v>2035</v>
      </c>
      <c r="L254" s="225">
        <v>2035</v>
      </c>
      <c r="M254" s="225">
        <v>2040</v>
      </c>
      <c r="N254" s="225">
        <v>2040</v>
      </c>
      <c r="O254" s="225">
        <v>2040</v>
      </c>
      <c r="P254" s="225">
        <v>2040</v>
      </c>
      <c r="Q254" s="225">
        <v>2050</v>
      </c>
      <c r="R254" s="225">
        <v>2050</v>
      </c>
      <c r="S254" s="225">
        <v>2050</v>
      </c>
      <c r="T254" s="225">
        <v>2050</v>
      </c>
      <c r="U254" s="226" t="s">
        <v>17</v>
      </c>
    </row>
    <row r="255" spans="1:21">
      <c r="A255" s="237" t="s">
        <v>159</v>
      </c>
      <c r="B255" s="281">
        <v>52.689041413208358</v>
      </c>
      <c r="C255" s="281"/>
      <c r="D255" s="281">
        <v>33.093290495197387</v>
      </c>
      <c r="E255" s="281">
        <v>29.890852647057443</v>
      </c>
      <c r="F255" s="281">
        <v>29.427858550261057</v>
      </c>
      <c r="G255" s="281">
        <v>30.891880636199524</v>
      </c>
      <c r="H255" s="281">
        <v>30.033984322366415</v>
      </c>
      <c r="I255" s="281">
        <v>26.892204951526505</v>
      </c>
      <c r="J255" s="281">
        <v>24.815057044883247</v>
      </c>
      <c r="K255" s="281">
        <v>25.734127231367243</v>
      </c>
      <c r="L255" s="281">
        <v>17.689674988965727</v>
      </c>
      <c r="M255" s="281">
        <v>11.220648648975818</v>
      </c>
      <c r="N255" s="281">
        <v>8.719773169090633</v>
      </c>
      <c r="O255" s="281">
        <v>20.926198597601843</v>
      </c>
      <c r="P255" s="281">
        <v>9.867116787073936</v>
      </c>
      <c r="Q255" s="281">
        <v>4.5246665621599833</v>
      </c>
      <c r="R255" s="281">
        <v>3.2827327051014277</v>
      </c>
      <c r="S255" s="281">
        <v>14.521471797234112</v>
      </c>
      <c r="T255" s="281">
        <v>4.6839718137478856</v>
      </c>
      <c r="U255" s="221" t="s">
        <v>32</v>
      </c>
    </row>
    <row r="256" spans="1:21">
      <c r="A256" s="237" t="s">
        <v>160</v>
      </c>
      <c r="B256" s="281">
        <v>0</v>
      </c>
      <c r="C256" s="281"/>
      <c r="D256" s="281">
        <v>0</v>
      </c>
      <c r="E256" s="281">
        <v>0.25</v>
      </c>
      <c r="F256" s="281">
        <v>0.91217483369984387</v>
      </c>
      <c r="G256" s="281">
        <v>0.25</v>
      </c>
      <c r="H256" s="281">
        <v>0.99825528375598138</v>
      </c>
      <c r="I256" s="281">
        <v>2.25</v>
      </c>
      <c r="J256" s="281">
        <v>3.5</v>
      </c>
      <c r="K256" s="281">
        <v>1.75</v>
      </c>
      <c r="L256" s="281">
        <v>11.963757688370228</v>
      </c>
      <c r="M256" s="281">
        <v>12.659773488943079</v>
      </c>
      <c r="N256" s="281">
        <v>17.915452344448624</v>
      </c>
      <c r="O256" s="281">
        <v>3.9399287809350945</v>
      </c>
      <c r="P256" s="281">
        <v>15.999999999999998</v>
      </c>
      <c r="Q256" s="281">
        <v>15</v>
      </c>
      <c r="R256" s="281">
        <v>16</v>
      </c>
      <c r="S256" s="281">
        <v>6.9756514363423978</v>
      </c>
      <c r="T256" s="281">
        <v>18.543511969875869</v>
      </c>
      <c r="U256" s="221" t="s">
        <v>32</v>
      </c>
    </row>
    <row r="257" spans="1:21">
      <c r="A257" s="241"/>
    </row>
    <row r="259" spans="1:21">
      <c r="A259" s="243" t="s">
        <v>161</v>
      </c>
      <c r="B259" s="244"/>
      <c r="C259" s="244"/>
      <c r="D259" s="244"/>
      <c r="E259" s="244"/>
      <c r="F259" s="244"/>
      <c r="G259" s="244"/>
      <c r="H259" s="244"/>
      <c r="I259" s="244"/>
      <c r="J259" s="244"/>
      <c r="K259" s="244"/>
      <c r="L259" s="244"/>
      <c r="M259" s="244"/>
      <c r="N259" s="244"/>
      <c r="O259" s="244"/>
      <c r="P259" s="244"/>
      <c r="Q259" s="244"/>
      <c r="R259" s="244"/>
      <c r="S259" s="244"/>
      <c r="T259" s="244"/>
      <c r="U259" s="244"/>
    </row>
    <row r="260" spans="1:21">
      <c r="A260" s="245" t="s">
        <v>162</v>
      </c>
      <c r="B260" s="246"/>
      <c r="C260" s="246"/>
      <c r="D260" s="246"/>
      <c r="E260" s="246"/>
      <c r="F260" s="246"/>
      <c r="G260" s="246"/>
      <c r="H260" s="246"/>
      <c r="I260" s="246"/>
      <c r="J260" s="246"/>
      <c r="K260" s="246"/>
      <c r="L260" s="246"/>
      <c r="M260" s="246"/>
      <c r="N260" s="246"/>
      <c r="O260" s="246"/>
      <c r="P260" s="246"/>
      <c r="Q260" s="246"/>
      <c r="R260" s="246"/>
      <c r="S260" s="246"/>
      <c r="T260" s="246"/>
      <c r="U260" s="246"/>
    </row>
    <row r="261" spans="1:21">
      <c r="A261" s="278" t="s">
        <v>108</v>
      </c>
      <c r="B261" s="224" t="s">
        <v>12</v>
      </c>
      <c r="C261" s="224" t="s">
        <v>12</v>
      </c>
      <c r="D261" s="224" t="s">
        <v>13</v>
      </c>
      <c r="E261" s="224" t="s">
        <v>13</v>
      </c>
      <c r="F261" s="224" t="s">
        <v>14</v>
      </c>
      <c r="G261" s="224" t="s">
        <v>15</v>
      </c>
      <c r="H261" s="224" t="s">
        <v>16</v>
      </c>
      <c r="I261" s="224" t="s">
        <v>13</v>
      </c>
      <c r="J261" s="224" t="s">
        <v>14</v>
      </c>
      <c r="K261" s="224" t="s">
        <v>15</v>
      </c>
      <c r="L261" s="224" t="s">
        <v>16</v>
      </c>
      <c r="M261" s="224" t="s">
        <v>13</v>
      </c>
      <c r="N261" s="224" t="s">
        <v>14</v>
      </c>
      <c r="O261" s="224" t="s">
        <v>15</v>
      </c>
      <c r="P261" s="224" t="s">
        <v>16</v>
      </c>
      <c r="Q261" s="224" t="s">
        <v>13</v>
      </c>
      <c r="R261" s="224" t="s">
        <v>14</v>
      </c>
      <c r="S261" s="224" t="s">
        <v>15</v>
      </c>
      <c r="T261" s="224" t="s">
        <v>16</v>
      </c>
      <c r="U261" s="244"/>
    </row>
    <row r="262" spans="1:21">
      <c r="A262" s="279" t="s">
        <v>285</v>
      </c>
      <c r="B262" s="225">
        <v>2019</v>
      </c>
      <c r="C262" s="225">
        <v>2023</v>
      </c>
      <c r="D262" s="225">
        <v>2025</v>
      </c>
      <c r="E262" s="225">
        <v>2030</v>
      </c>
      <c r="F262" s="225">
        <v>2030</v>
      </c>
      <c r="G262" s="225">
        <v>2030</v>
      </c>
      <c r="H262" s="225">
        <v>2030</v>
      </c>
      <c r="I262" s="225">
        <v>2035</v>
      </c>
      <c r="J262" s="225">
        <v>2035</v>
      </c>
      <c r="K262" s="225">
        <v>2035</v>
      </c>
      <c r="L262" s="225">
        <v>2035</v>
      </c>
      <c r="M262" s="225">
        <v>2040</v>
      </c>
      <c r="N262" s="225">
        <v>2040</v>
      </c>
      <c r="O262" s="225">
        <v>2040</v>
      </c>
      <c r="P262" s="225">
        <v>2040</v>
      </c>
      <c r="Q262" s="225">
        <v>2050</v>
      </c>
      <c r="R262" s="225">
        <v>2050</v>
      </c>
      <c r="S262" s="225">
        <v>2050</v>
      </c>
      <c r="T262" s="225">
        <v>2050</v>
      </c>
      <c r="U262" s="247" t="s">
        <v>17</v>
      </c>
    </row>
    <row r="263" spans="1:21">
      <c r="A263" s="248" t="s">
        <v>163</v>
      </c>
      <c r="B263" s="282">
        <v>0</v>
      </c>
      <c r="C263" s="282"/>
      <c r="D263" s="282">
        <v>0</v>
      </c>
      <c r="E263" s="282">
        <v>0</v>
      </c>
      <c r="F263" s="282">
        <v>0</v>
      </c>
      <c r="G263" s="282">
        <v>0</v>
      </c>
      <c r="H263" s="282">
        <v>0</v>
      </c>
      <c r="I263" s="282">
        <v>0</v>
      </c>
      <c r="J263" s="282">
        <v>0</v>
      </c>
      <c r="K263" s="282">
        <v>0</v>
      </c>
      <c r="L263" s="282">
        <v>0</v>
      </c>
      <c r="M263" s="282">
        <v>0</v>
      </c>
      <c r="N263" s="282">
        <v>0</v>
      </c>
      <c r="O263" s="282">
        <v>0</v>
      </c>
      <c r="P263" s="282">
        <v>0</v>
      </c>
      <c r="Q263" s="282">
        <v>0</v>
      </c>
      <c r="R263" s="282">
        <v>4.4000000000000004</v>
      </c>
      <c r="S263" s="282">
        <v>0</v>
      </c>
      <c r="T263" s="282">
        <v>0</v>
      </c>
      <c r="U263" s="244" t="s">
        <v>164</v>
      </c>
    </row>
    <row r="264" spans="1:21">
      <c r="A264" s="248" t="s">
        <v>165</v>
      </c>
      <c r="B264" s="282">
        <v>0</v>
      </c>
      <c r="C264" s="282"/>
      <c r="D264" s="282">
        <v>0</v>
      </c>
      <c r="E264" s="282">
        <v>1.985374326289655</v>
      </c>
      <c r="F264" s="282">
        <v>1.985374326289655</v>
      </c>
      <c r="G264" s="282">
        <v>1.985374326289655</v>
      </c>
      <c r="H264" s="282">
        <v>1.985374326289655</v>
      </c>
      <c r="I264" s="282">
        <v>3.5736737873213791</v>
      </c>
      <c r="J264" s="282">
        <v>1.985374326289655</v>
      </c>
      <c r="K264" s="282">
        <v>5.1730031057213779</v>
      </c>
      <c r="L264" s="282">
        <v>1.985374326289655</v>
      </c>
      <c r="M264" s="282">
        <v>3.5736737873213791</v>
      </c>
      <c r="N264" s="282">
        <v>1.985374326289655</v>
      </c>
      <c r="O264" s="282">
        <v>6.7613025667531028</v>
      </c>
      <c r="P264" s="282">
        <v>1.985374326289655</v>
      </c>
      <c r="Q264" s="282">
        <v>3.5736737873213791</v>
      </c>
      <c r="R264" s="282">
        <v>1.985374326289655</v>
      </c>
      <c r="S264" s="282">
        <v>8.3496020277848277</v>
      </c>
      <c r="T264" s="282">
        <v>1.985374326289655</v>
      </c>
      <c r="U264" s="244" t="s">
        <v>164</v>
      </c>
    </row>
    <row r="265" spans="1:21">
      <c r="A265" s="248" t="s">
        <v>156</v>
      </c>
      <c r="B265" s="282">
        <v>0</v>
      </c>
      <c r="C265" s="282"/>
      <c r="D265" s="282">
        <v>0.58130003509995543</v>
      </c>
      <c r="E265" s="282">
        <v>3.0591295189455838</v>
      </c>
      <c r="F265" s="282">
        <v>0.91652100681554227</v>
      </c>
      <c r="G265" s="282">
        <v>3.2335941005326641</v>
      </c>
      <c r="H265" s="282">
        <v>2.1332750120359658</v>
      </c>
      <c r="I265" s="282">
        <v>16.008623324430051</v>
      </c>
      <c r="J265" s="282">
        <v>1.691450389232201</v>
      </c>
      <c r="K265" s="282">
        <v>16.96932390472924</v>
      </c>
      <c r="L265" s="282">
        <v>1.9454168847727651</v>
      </c>
      <c r="M265" s="282">
        <v>15.35452963475703</v>
      </c>
      <c r="N265" s="282">
        <v>0.46768475232001139</v>
      </c>
      <c r="O265" s="282">
        <v>16.89582630403488</v>
      </c>
      <c r="P265" s="282">
        <v>1.4937763692424431</v>
      </c>
      <c r="Q265" s="282">
        <v>9.9574623767822263</v>
      </c>
      <c r="R265" s="282">
        <v>0</v>
      </c>
      <c r="S265" s="282">
        <v>12.526364324524129</v>
      </c>
      <c r="T265" s="282">
        <v>1.441947533615032</v>
      </c>
      <c r="U265" s="244" t="s">
        <v>164</v>
      </c>
    </row>
    <row r="266" spans="1:21">
      <c r="A266" s="248" t="s">
        <v>21</v>
      </c>
      <c r="B266" s="282">
        <v>3.4597482937950699</v>
      </c>
      <c r="C266" s="282"/>
      <c r="D266" s="282">
        <v>3.4237440090579994</v>
      </c>
      <c r="E266" s="282">
        <v>9.2568624833532578</v>
      </c>
      <c r="F266" s="282">
        <v>5.6143187193528963</v>
      </c>
      <c r="G266" s="282">
        <v>10.653211884788945</v>
      </c>
      <c r="H266" s="282">
        <v>6.7474874499376183</v>
      </c>
      <c r="I266" s="282">
        <v>13.833667502658651</v>
      </c>
      <c r="J266" s="282">
        <v>10.2155067537145</v>
      </c>
      <c r="K266" s="282">
        <v>21.168941639609987</v>
      </c>
      <c r="L266" s="282">
        <v>8.3429072081629201</v>
      </c>
      <c r="M266" s="282">
        <v>14.45827067956697</v>
      </c>
      <c r="N266" s="282">
        <v>12.890147211641359</v>
      </c>
      <c r="O266" s="282">
        <v>27.693263781739923</v>
      </c>
      <c r="P266" s="282">
        <v>9.8268770727800998</v>
      </c>
      <c r="Q266" s="282">
        <v>19.285880451785253</v>
      </c>
      <c r="R266" s="282">
        <v>16.106049041423251</v>
      </c>
      <c r="S266" s="282">
        <v>42.216608542095791</v>
      </c>
      <c r="T266" s="282">
        <v>6.7059509952646197</v>
      </c>
      <c r="U266" s="244" t="s">
        <v>164</v>
      </c>
    </row>
    <row r="267" spans="1:21">
      <c r="A267" s="248" t="s">
        <v>128</v>
      </c>
      <c r="B267" s="282">
        <v>2.4723072026000019E-3</v>
      </c>
      <c r="C267" s="282"/>
      <c r="D267" s="282">
        <v>0</v>
      </c>
      <c r="E267" s="282">
        <v>8.8350116332985653</v>
      </c>
      <c r="F267" s="282">
        <v>6.846926186152027</v>
      </c>
      <c r="G267" s="282">
        <v>10.406730462863953</v>
      </c>
      <c r="H267" s="282">
        <v>7</v>
      </c>
      <c r="I267" s="282">
        <v>23</v>
      </c>
      <c r="J267" s="282">
        <v>18</v>
      </c>
      <c r="K267" s="282">
        <v>26.520903835828154</v>
      </c>
      <c r="L267" s="282">
        <v>18</v>
      </c>
      <c r="M267" s="282">
        <v>20</v>
      </c>
      <c r="N267" s="282">
        <v>19.053166479798001</v>
      </c>
      <c r="O267" s="282">
        <v>29</v>
      </c>
      <c r="P267" s="282">
        <v>19.00727728519443</v>
      </c>
      <c r="Q267" s="282">
        <v>21</v>
      </c>
      <c r="R267" s="282">
        <v>17</v>
      </c>
      <c r="S267" s="282">
        <v>35</v>
      </c>
      <c r="T267" s="282">
        <v>13.5</v>
      </c>
      <c r="U267" s="244" t="s">
        <v>164</v>
      </c>
    </row>
    <row r="268" spans="1:21">
      <c r="A268" s="249"/>
      <c r="B268" s="244"/>
      <c r="C268" s="244"/>
      <c r="D268" s="244"/>
      <c r="E268" s="244"/>
      <c r="F268" s="244"/>
      <c r="G268" s="244"/>
      <c r="H268" s="244"/>
      <c r="I268" s="244"/>
      <c r="J268" s="244"/>
      <c r="K268" s="244"/>
      <c r="L268" s="244"/>
      <c r="M268" s="244"/>
      <c r="N268" s="244"/>
      <c r="O268" s="244"/>
      <c r="P268" s="244"/>
      <c r="Q268" s="244"/>
      <c r="R268" s="244"/>
      <c r="S268" s="244"/>
      <c r="T268" s="244"/>
      <c r="U268" s="244"/>
    </row>
    <row r="269" spans="1:21">
      <c r="A269" s="243"/>
      <c r="B269" s="244"/>
      <c r="C269" s="244"/>
      <c r="D269" s="244"/>
      <c r="E269" s="244"/>
      <c r="F269" s="244"/>
      <c r="G269" s="244"/>
      <c r="H269" s="244"/>
      <c r="I269" s="244"/>
      <c r="J269" s="244"/>
      <c r="K269" s="244"/>
      <c r="L269" s="244"/>
      <c r="M269" s="244"/>
      <c r="N269" s="244"/>
      <c r="O269" s="244"/>
      <c r="P269" s="244"/>
      <c r="Q269" s="244"/>
      <c r="R269" s="244"/>
      <c r="S269" s="244"/>
      <c r="T269" s="244"/>
      <c r="U269" s="244"/>
    </row>
    <row r="270" spans="1:21">
      <c r="A270" s="243" t="s">
        <v>166</v>
      </c>
      <c r="B270" s="244"/>
      <c r="C270" s="244"/>
      <c r="D270" s="244"/>
      <c r="E270" s="244"/>
      <c r="F270" s="244"/>
      <c r="G270" s="244"/>
      <c r="H270" s="244"/>
      <c r="I270" s="244"/>
      <c r="J270" s="244"/>
      <c r="K270" s="244"/>
      <c r="L270" s="244"/>
      <c r="M270" s="244"/>
      <c r="N270" s="244"/>
      <c r="O270" s="244"/>
      <c r="P270" s="244"/>
      <c r="Q270" s="244"/>
      <c r="R270" s="244"/>
      <c r="S270" s="244"/>
      <c r="T270" s="244"/>
      <c r="U270" s="244"/>
    </row>
    <row r="271" spans="1:21">
      <c r="A271" s="245" t="s">
        <v>167</v>
      </c>
      <c r="B271" s="246"/>
      <c r="C271" s="246"/>
      <c r="D271" s="246"/>
      <c r="E271" s="246"/>
      <c r="F271" s="246"/>
      <c r="G271" s="246"/>
      <c r="H271" s="246"/>
      <c r="I271" s="246"/>
      <c r="J271" s="246"/>
      <c r="K271" s="246"/>
      <c r="L271" s="246"/>
      <c r="M271" s="246"/>
      <c r="N271" s="246"/>
      <c r="O271" s="246"/>
      <c r="P271" s="246"/>
      <c r="Q271" s="246"/>
      <c r="R271" s="246"/>
      <c r="S271" s="246"/>
      <c r="T271" s="246"/>
      <c r="U271" s="246"/>
    </row>
    <row r="272" spans="1:21">
      <c r="A272" s="278" t="s">
        <v>108</v>
      </c>
      <c r="B272" s="224" t="s">
        <v>12</v>
      </c>
      <c r="C272" s="224" t="s">
        <v>12</v>
      </c>
      <c r="D272" s="224" t="s">
        <v>13</v>
      </c>
      <c r="E272" s="224" t="s">
        <v>13</v>
      </c>
      <c r="F272" s="224" t="s">
        <v>14</v>
      </c>
      <c r="G272" s="224" t="s">
        <v>15</v>
      </c>
      <c r="H272" s="224" t="s">
        <v>16</v>
      </c>
      <c r="I272" s="224" t="s">
        <v>13</v>
      </c>
      <c r="J272" s="224" t="s">
        <v>14</v>
      </c>
      <c r="K272" s="224" t="s">
        <v>15</v>
      </c>
      <c r="L272" s="224" t="s">
        <v>16</v>
      </c>
      <c r="M272" s="224" t="s">
        <v>13</v>
      </c>
      <c r="N272" s="224" t="s">
        <v>14</v>
      </c>
      <c r="O272" s="224" t="s">
        <v>15</v>
      </c>
      <c r="P272" s="224" t="s">
        <v>16</v>
      </c>
      <c r="Q272" s="224" t="s">
        <v>13</v>
      </c>
      <c r="R272" s="224" t="s">
        <v>14</v>
      </c>
      <c r="S272" s="224" t="s">
        <v>15</v>
      </c>
      <c r="T272" s="224" t="s">
        <v>16</v>
      </c>
      <c r="U272" s="244"/>
    </row>
    <row r="273" spans="1:21">
      <c r="A273" s="279" t="s">
        <v>285</v>
      </c>
      <c r="B273" s="225">
        <v>2019</v>
      </c>
      <c r="C273" s="225">
        <v>2023</v>
      </c>
      <c r="D273" s="225">
        <v>2025</v>
      </c>
      <c r="E273" s="225">
        <v>2030</v>
      </c>
      <c r="F273" s="225">
        <v>2030</v>
      </c>
      <c r="G273" s="225">
        <v>2030</v>
      </c>
      <c r="H273" s="225">
        <v>2030</v>
      </c>
      <c r="I273" s="225">
        <v>2035</v>
      </c>
      <c r="J273" s="225">
        <v>2035</v>
      </c>
      <c r="K273" s="225">
        <v>2035</v>
      </c>
      <c r="L273" s="225">
        <v>2035</v>
      </c>
      <c r="M273" s="225">
        <v>2040</v>
      </c>
      <c r="N273" s="225">
        <v>2040</v>
      </c>
      <c r="O273" s="225">
        <v>2040</v>
      </c>
      <c r="P273" s="225">
        <v>2040</v>
      </c>
      <c r="Q273" s="225">
        <v>2050</v>
      </c>
      <c r="R273" s="225">
        <v>2050</v>
      </c>
      <c r="S273" s="225">
        <v>2050</v>
      </c>
      <c r="T273" s="225">
        <v>2050</v>
      </c>
      <c r="U273" s="247" t="s">
        <v>17</v>
      </c>
    </row>
    <row r="274" spans="1:21">
      <c r="A274" s="248" t="s">
        <v>168</v>
      </c>
      <c r="B274" s="282">
        <v>0</v>
      </c>
      <c r="C274" s="282"/>
      <c r="D274" s="282">
        <v>0.50504404415795467</v>
      </c>
      <c r="E274" s="282">
        <v>19.600000000000001</v>
      </c>
      <c r="F274" s="282">
        <v>12</v>
      </c>
      <c r="G274" s="282">
        <v>22.5</v>
      </c>
      <c r="H274" s="282">
        <v>15.056056311043914</v>
      </c>
      <c r="I274" s="282">
        <v>52.301214413274344</v>
      </c>
      <c r="J274" s="282">
        <v>25.017736698594565</v>
      </c>
      <c r="K274" s="282">
        <v>64.5</v>
      </c>
      <c r="L274" s="282">
        <v>27.603153203439231</v>
      </c>
      <c r="M274" s="282">
        <v>48.134159145594985</v>
      </c>
      <c r="N274" s="282">
        <v>25.3</v>
      </c>
      <c r="O274" s="282">
        <v>73.385443735972459</v>
      </c>
      <c r="P274" s="282">
        <v>29.9</v>
      </c>
      <c r="Q274" s="282">
        <v>43.197281791689065</v>
      </c>
      <c r="R274" s="282">
        <v>26.099884971077103</v>
      </c>
      <c r="S274" s="282">
        <v>86.436835611927449</v>
      </c>
      <c r="T274" s="282">
        <v>21.406970183108896</v>
      </c>
      <c r="U274" s="244" t="s">
        <v>164</v>
      </c>
    </row>
    <row r="275" spans="1:21">
      <c r="A275" s="248" t="s">
        <v>169</v>
      </c>
      <c r="B275" s="282">
        <v>3.4622206009976702</v>
      </c>
      <c r="C275" s="282"/>
      <c r="D275" s="282">
        <v>3.5</v>
      </c>
      <c r="E275" s="282">
        <v>3.5363779618870597</v>
      </c>
      <c r="F275" s="282">
        <v>3.3631402386101201</v>
      </c>
      <c r="G275" s="282">
        <v>3.7789107744752206</v>
      </c>
      <c r="H275" s="282">
        <v>2.8100804772193206</v>
      </c>
      <c r="I275" s="282">
        <v>4.11475020113574</v>
      </c>
      <c r="J275" s="282">
        <v>6.8745947706417896</v>
      </c>
      <c r="K275" s="282">
        <v>5.3321724858887602</v>
      </c>
      <c r="L275" s="282">
        <v>2.67054521578611</v>
      </c>
      <c r="M275" s="282">
        <v>5.2523149560503901</v>
      </c>
      <c r="N275" s="282">
        <v>9.0963727700490296</v>
      </c>
      <c r="O275" s="282">
        <v>6.9649489165554499</v>
      </c>
      <c r="P275" s="282">
        <v>2.41330505350663</v>
      </c>
      <c r="Q275" s="282">
        <v>10.619734824199799</v>
      </c>
      <c r="R275" s="282">
        <v>13.3915383966358</v>
      </c>
      <c r="S275" s="282">
        <v>11.655739282477301</v>
      </c>
      <c r="T275" s="282">
        <v>2.22630267206041</v>
      </c>
      <c r="U275" s="244" t="s">
        <v>164</v>
      </c>
    </row>
    <row r="276" spans="1:21">
      <c r="A276" s="249"/>
      <c r="B276" s="282"/>
      <c r="C276" s="282"/>
      <c r="D276" s="282"/>
      <c r="E276" s="282"/>
      <c r="F276" s="282"/>
      <c r="G276" s="282"/>
      <c r="H276" s="282"/>
      <c r="I276" s="282"/>
      <c r="J276" s="282"/>
      <c r="K276" s="282"/>
      <c r="L276" s="282"/>
      <c r="M276" s="282"/>
      <c r="N276" s="282"/>
      <c r="O276" s="282"/>
      <c r="P276" s="282"/>
      <c r="Q276" s="282"/>
      <c r="R276" s="282"/>
      <c r="S276" s="282"/>
      <c r="T276" s="282"/>
      <c r="U276" s="244"/>
    </row>
    <row r="277" spans="1:21">
      <c r="B277" s="280"/>
      <c r="C277" s="280"/>
      <c r="D277" s="280"/>
      <c r="E277" s="280"/>
      <c r="F277" s="280"/>
      <c r="G277" s="280"/>
      <c r="H277" s="280"/>
      <c r="I277" s="280"/>
      <c r="J277" s="280"/>
      <c r="K277" s="280"/>
      <c r="L277" s="280"/>
      <c r="M277" s="280"/>
      <c r="N277" s="280"/>
      <c r="O277" s="280"/>
      <c r="P277" s="280"/>
      <c r="Q277" s="280"/>
      <c r="R277" s="280"/>
      <c r="S277" s="280"/>
      <c r="T277" s="280"/>
    </row>
    <row r="278" spans="1:21">
      <c r="A278" s="243" t="s">
        <v>170</v>
      </c>
      <c r="B278" s="244"/>
      <c r="C278" s="244"/>
      <c r="D278" s="244"/>
      <c r="E278" s="244"/>
      <c r="F278" s="244"/>
      <c r="G278" s="244"/>
      <c r="H278" s="244"/>
      <c r="I278" s="244"/>
      <c r="J278" s="244"/>
      <c r="K278" s="244"/>
      <c r="L278" s="244"/>
      <c r="M278" s="244"/>
      <c r="N278" s="244"/>
      <c r="O278" s="244"/>
      <c r="P278" s="244"/>
      <c r="Q278" s="244"/>
      <c r="R278" s="244"/>
      <c r="S278" s="244"/>
      <c r="T278" s="244"/>
      <c r="U278" s="244"/>
    </row>
    <row r="279" spans="1:21">
      <c r="A279" s="245" t="s">
        <v>171</v>
      </c>
      <c r="B279" s="246"/>
      <c r="C279" s="246"/>
      <c r="D279" s="246"/>
      <c r="E279" s="246"/>
      <c r="F279" s="246"/>
      <c r="G279" s="246"/>
      <c r="H279" s="246"/>
      <c r="I279" s="246"/>
      <c r="J279" s="246"/>
      <c r="K279" s="246"/>
      <c r="L279" s="246"/>
      <c r="M279" s="246"/>
      <c r="N279" s="246"/>
      <c r="O279" s="246"/>
      <c r="P279" s="246"/>
      <c r="Q279" s="246"/>
      <c r="R279" s="246"/>
      <c r="S279" s="246"/>
      <c r="T279" s="246"/>
      <c r="U279" s="246"/>
    </row>
    <row r="280" spans="1:21">
      <c r="A280" s="278" t="s">
        <v>108</v>
      </c>
      <c r="B280" s="224" t="s">
        <v>12</v>
      </c>
      <c r="C280" s="224" t="s">
        <v>12</v>
      </c>
      <c r="D280" s="224" t="s">
        <v>13</v>
      </c>
      <c r="E280" s="224" t="s">
        <v>13</v>
      </c>
      <c r="F280" s="224" t="s">
        <v>14</v>
      </c>
      <c r="G280" s="224" t="s">
        <v>15</v>
      </c>
      <c r="H280" s="224" t="s">
        <v>16</v>
      </c>
      <c r="I280" s="224" t="s">
        <v>13</v>
      </c>
      <c r="J280" s="224" t="s">
        <v>14</v>
      </c>
      <c r="K280" s="224" t="s">
        <v>15</v>
      </c>
      <c r="L280" s="224" t="s">
        <v>16</v>
      </c>
      <c r="M280" s="224" t="s">
        <v>13</v>
      </c>
      <c r="N280" s="224" t="s">
        <v>14</v>
      </c>
      <c r="O280" s="224" t="s">
        <v>15</v>
      </c>
      <c r="P280" s="224" t="s">
        <v>16</v>
      </c>
      <c r="Q280" s="224" t="s">
        <v>13</v>
      </c>
      <c r="R280" s="224" t="s">
        <v>14</v>
      </c>
      <c r="S280" s="224" t="s">
        <v>15</v>
      </c>
      <c r="T280" s="224" t="s">
        <v>16</v>
      </c>
      <c r="U280" s="244"/>
    </row>
    <row r="281" spans="1:21">
      <c r="A281" s="279" t="s">
        <v>285</v>
      </c>
      <c r="B281" s="225">
        <v>2019</v>
      </c>
      <c r="C281" s="225">
        <v>2023</v>
      </c>
      <c r="D281" s="225">
        <v>2025</v>
      </c>
      <c r="E281" s="225">
        <v>2030</v>
      </c>
      <c r="F281" s="225">
        <v>2030</v>
      </c>
      <c r="G281" s="225">
        <v>2030</v>
      </c>
      <c r="H281" s="225">
        <v>2030</v>
      </c>
      <c r="I281" s="225">
        <v>2035</v>
      </c>
      <c r="J281" s="225">
        <v>2035</v>
      </c>
      <c r="K281" s="225">
        <v>2035</v>
      </c>
      <c r="L281" s="225">
        <v>2035</v>
      </c>
      <c r="M281" s="225">
        <v>2040</v>
      </c>
      <c r="N281" s="225">
        <v>2040</v>
      </c>
      <c r="O281" s="225">
        <v>2040</v>
      </c>
      <c r="P281" s="225">
        <v>2040</v>
      </c>
      <c r="Q281" s="225">
        <v>2050</v>
      </c>
      <c r="R281" s="225">
        <v>2050</v>
      </c>
      <c r="S281" s="225">
        <v>2050</v>
      </c>
      <c r="T281" s="225">
        <v>2050</v>
      </c>
      <c r="U281" s="247" t="s">
        <v>17</v>
      </c>
    </row>
    <row r="282" spans="1:21">
      <c r="A282" s="250" t="s">
        <v>18</v>
      </c>
      <c r="B282" s="282">
        <v>5</v>
      </c>
      <c r="C282" s="282"/>
      <c r="D282" s="282">
        <v>5</v>
      </c>
      <c r="E282" s="282">
        <v>4</v>
      </c>
      <c r="F282" s="282">
        <v>4</v>
      </c>
      <c r="G282" s="282">
        <v>0</v>
      </c>
      <c r="H282" s="282">
        <v>4</v>
      </c>
      <c r="I282" s="282">
        <v>3</v>
      </c>
      <c r="J282" s="282">
        <v>4</v>
      </c>
      <c r="K282" s="282">
        <v>0</v>
      </c>
      <c r="L282" s="282">
        <v>2</v>
      </c>
      <c r="M282" s="282">
        <v>1</v>
      </c>
      <c r="N282" s="282">
        <v>1</v>
      </c>
      <c r="O282" s="282">
        <v>0</v>
      </c>
      <c r="P282" s="282">
        <v>1</v>
      </c>
      <c r="Q282" s="282">
        <v>0</v>
      </c>
      <c r="R282" s="282">
        <v>0</v>
      </c>
      <c r="S282" s="282">
        <v>0</v>
      </c>
      <c r="T282" s="282">
        <v>0</v>
      </c>
      <c r="U282" s="244" t="s">
        <v>32</v>
      </c>
    </row>
    <row r="283" spans="1:21">
      <c r="A283" s="250" t="s">
        <v>22</v>
      </c>
      <c r="B283" s="282">
        <v>8</v>
      </c>
      <c r="C283" s="282"/>
      <c r="D283" s="282">
        <v>13</v>
      </c>
      <c r="E283" s="282">
        <v>28</v>
      </c>
      <c r="F283" s="282">
        <v>21</v>
      </c>
      <c r="G283" s="282">
        <v>32</v>
      </c>
      <c r="H283" s="282">
        <v>30</v>
      </c>
      <c r="I283" s="282">
        <v>27</v>
      </c>
      <c r="J283" s="282">
        <v>20</v>
      </c>
      <c r="K283" s="282">
        <v>34</v>
      </c>
      <c r="L283" s="282">
        <v>27</v>
      </c>
      <c r="M283" s="282">
        <v>18</v>
      </c>
      <c r="N283" s="282">
        <v>7</v>
      </c>
      <c r="O283" s="282">
        <v>32</v>
      </c>
      <c r="P283" s="282">
        <v>20</v>
      </c>
      <c r="Q283" s="282">
        <v>7</v>
      </c>
      <c r="R283" s="282">
        <v>1</v>
      </c>
      <c r="S283" s="282">
        <v>17</v>
      </c>
      <c r="T283" s="282">
        <v>5</v>
      </c>
      <c r="U283" s="244" t="s">
        <v>32</v>
      </c>
    </row>
    <row r="284" spans="1:21">
      <c r="A284" s="250" t="s">
        <v>169</v>
      </c>
      <c r="B284" s="282">
        <v>1</v>
      </c>
      <c r="C284" s="282"/>
      <c r="D284" s="282">
        <v>0</v>
      </c>
      <c r="E284" s="282">
        <v>6</v>
      </c>
      <c r="F284" s="282">
        <v>6</v>
      </c>
      <c r="G284" s="282">
        <v>6</v>
      </c>
      <c r="H284" s="282">
        <v>6</v>
      </c>
      <c r="I284" s="282">
        <v>14</v>
      </c>
      <c r="J284" s="282">
        <v>13</v>
      </c>
      <c r="K284" s="282">
        <v>24</v>
      </c>
      <c r="L284" s="282">
        <v>12</v>
      </c>
      <c r="M284" s="282">
        <v>30</v>
      </c>
      <c r="N284" s="282">
        <v>21</v>
      </c>
      <c r="O284" s="282">
        <v>37</v>
      </c>
      <c r="P284" s="282">
        <v>26</v>
      </c>
      <c r="Q284" s="282">
        <v>45</v>
      </c>
      <c r="R284" s="282">
        <v>32</v>
      </c>
      <c r="S284" s="282">
        <v>61</v>
      </c>
      <c r="T284" s="282">
        <v>37</v>
      </c>
      <c r="U284" s="244" t="s">
        <v>32</v>
      </c>
    </row>
    <row r="285" spans="1:21">
      <c r="A285" s="250" t="s">
        <v>46</v>
      </c>
      <c r="B285" s="282">
        <v>0</v>
      </c>
      <c r="C285" s="282"/>
      <c r="D285" s="282">
        <v>1</v>
      </c>
      <c r="E285" s="282">
        <v>3</v>
      </c>
      <c r="F285" s="282">
        <v>3</v>
      </c>
      <c r="G285" s="282">
        <v>3</v>
      </c>
      <c r="H285" s="282">
        <v>3</v>
      </c>
      <c r="I285" s="282">
        <v>8</v>
      </c>
      <c r="J285" s="282">
        <v>8</v>
      </c>
      <c r="K285" s="282">
        <v>8</v>
      </c>
      <c r="L285" s="282">
        <v>8</v>
      </c>
      <c r="M285" s="282">
        <v>13</v>
      </c>
      <c r="N285" s="282">
        <v>12</v>
      </c>
      <c r="O285" s="282">
        <v>12</v>
      </c>
      <c r="P285" s="282">
        <v>12</v>
      </c>
      <c r="Q285" s="282">
        <v>21</v>
      </c>
      <c r="R285" s="282">
        <v>21</v>
      </c>
      <c r="S285" s="282">
        <v>21</v>
      </c>
      <c r="T285" s="282">
        <v>21</v>
      </c>
      <c r="U285" s="244" t="s">
        <v>32</v>
      </c>
    </row>
    <row r="286" spans="1:21">
      <c r="A286" s="250" t="s">
        <v>71</v>
      </c>
      <c r="B286" s="282">
        <v>1</v>
      </c>
      <c r="C286" s="282"/>
      <c r="D286" s="282">
        <v>1</v>
      </c>
      <c r="E286" s="282">
        <v>2</v>
      </c>
      <c r="F286" s="282">
        <v>0</v>
      </c>
      <c r="G286" s="282">
        <v>1</v>
      </c>
      <c r="H286" s="282">
        <v>1</v>
      </c>
      <c r="I286" s="282">
        <v>2</v>
      </c>
      <c r="J286" s="282">
        <v>0</v>
      </c>
      <c r="K286" s="282">
        <v>2</v>
      </c>
      <c r="L286" s="282">
        <v>1</v>
      </c>
      <c r="M286" s="282">
        <v>2</v>
      </c>
      <c r="N286" s="282">
        <v>0</v>
      </c>
      <c r="O286" s="282">
        <v>2</v>
      </c>
      <c r="P286" s="282">
        <v>1</v>
      </c>
      <c r="Q286" s="282">
        <v>2</v>
      </c>
      <c r="R286" s="282">
        <v>0</v>
      </c>
      <c r="S286" s="282">
        <v>3</v>
      </c>
      <c r="T286" s="282">
        <v>1</v>
      </c>
      <c r="U286" s="244" t="s">
        <v>32</v>
      </c>
    </row>
    <row r="287" spans="1:21">
      <c r="A287" s="249"/>
      <c r="B287" s="244"/>
      <c r="C287" s="244"/>
      <c r="D287" s="244"/>
      <c r="E287" s="244"/>
      <c r="F287" s="244"/>
      <c r="G287" s="244"/>
      <c r="H287" s="244"/>
      <c r="I287" s="244"/>
      <c r="J287" s="244"/>
      <c r="K287" s="244"/>
      <c r="L287" s="244"/>
      <c r="M287" s="244"/>
      <c r="N287" s="244"/>
      <c r="O287" s="244"/>
      <c r="P287" s="244"/>
      <c r="Q287" s="244"/>
      <c r="R287" s="244"/>
      <c r="S287" s="244"/>
      <c r="T287" s="244"/>
      <c r="U287" s="244"/>
    </row>
    <row r="289" spans="1:21">
      <c r="A289" s="243" t="s">
        <v>172</v>
      </c>
      <c r="B289" s="244"/>
      <c r="C289" s="244"/>
      <c r="D289" s="244"/>
      <c r="E289" s="244"/>
      <c r="F289" s="244"/>
      <c r="G289" s="244"/>
      <c r="H289" s="244"/>
      <c r="I289" s="244"/>
      <c r="J289" s="244"/>
      <c r="K289" s="244"/>
      <c r="L289" s="244"/>
      <c r="M289" s="244"/>
      <c r="N289" s="244"/>
      <c r="O289" s="244"/>
      <c r="P289" s="244"/>
      <c r="Q289" s="244"/>
      <c r="R289" s="244"/>
      <c r="S289" s="244"/>
      <c r="T289" s="244"/>
      <c r="U289" s="244"/>
    </row>
    <row r="290" spans="1:21">
      <c r="A290" s="245" t="s">
        <v>173</v>
      </c>
      <c r="B290" s="246"/>
      <c r="C290" s="246"/>
      <c r="D290" s="246"/>
      <c r="E290" s="246"/>
      <c r="F290" s="246"/>
      <c r="G290" s="246"/>
      <c r="H290" s="246"/>
      <c r="I290" s="246"/>
      <c r="J290" s="246"/>
      <c r="K290" s="246"/>
      <c r="L290" s="246"/>
      <c r="M290" s="246"/>
      <c r="N290" s="246"/>
      <c r="O290" s="246"/>
      <c r="P290" s="246"/>
      <c r="Q290" s="246"/>
      <c r="R290" s="246"/>
      <c r="S290" s="246"/>
      <c r="T290" s="246"/>
      <c r="U290" s="246"/>
    </row>
    <row r="291" spans="1:21">
      <c r="A291" s="278" t="s">
        <v>108</v>
      </c>
      <c r="B291" s="224" t="s">
        <v>12</v>
      </c>
      <c r="C291" s="224" t="s">
        <v>12</v>
      </c>
      <c r="D291" s="224" t="s">
        <v>13</v>
      </c>
      <c r="E291" s="224" t="s">
        <v>13</v>
      </c>
      <c r="F291" s="224" t="s">
        <v>14</v>
      </c>
      <c r="G291" s="224" t="s">
        <v>15</v>
      </c>
      <c r="H291" s="224" t="s">
        <v>16</v>
      </c>
      <c r="I291" s="224" t="s">
        <v>13</v>
      </c>
      <c r="J291" s="224" t="s">
        <v>14</v>
      </c>
      <c r="K291" s="224" t="s">
        <v>15</v>
      </c>
      <c r="L291" s="224" t="s">
        <v>16</v>
      </c>
      <c r="M291" s="224" t="s">
        <v>13</v>
      </c>
      <c r="N291" s="224" t="s">
        <v>14</v>
      </c>
      <c r="O291" s="224" t="s">
        <v>15</v>
      </c>
      <c r="P291" s="224" t="s">
        <v>16</v>
      </c>
      <c r="Q291" s="224" t="s">
        <v>13</v>
      </c>
      <c r="R291" s="224" t="s">
        <v>14</v>
      </c>
      <c r="S291" s="224" t="s">
        <v>15</v>
      </c>
      <c r="T291" s="224" t="s">
        <v>16</v>
      </c>
      <c r="U291" s="244"/>
    </row>
    <row r="292" spans="1:21">
      <c r="A292" s="279" t="s">
        <v>285</v>
      </c>
      <c r="B292" s="225">
        <v>2019</v>
      </c>
      <c r="C292" s="225">
        <v>2023</v>
      </c>
      <c r="D292" s="225">
        <v>2025</v>
      </c>
      <c r="E292" s="225">
        <v>2030</v>
      </c>
      <c r="F292" s="225">
        <v>2030</v>
      </c>
      <c r="G292" s="225">
        <v>2030</v>
      </c>
      <c r="H292" s="225">
        <v>2030</v>
      </c>
      <c r="I292" s="225">
        <v>2035</v>
      </c>
      <c r="J292" s="225">
        <v>2035</v>
      </c>
      <c r="K292" s="225">
        <v>2035</v>
      </c>
      <c r="L292" s="225">
        <v>2035</v>
      </c>
      <c r="M292" s="225">
        <v>2040</v>
      </c>
      <c r="N292" s="225">
        <v>2040</v>
      </c>
      <c r="O292" s="225">
        <v>2040</v>
      </c>
      <c r="P292" s="225">
        <v>2040</v>
      </c>
      <c r="Q292" s="225">
        <v>2050</v>
      </c>
      <c r="R292" s="225">
        <v>2050</v>
      </c>
      <c r="S292" s="225">
        <v>2050</v>
      </c>
      <c r="T292" s="225">
        <v>2050</v>
      </c>
      <c r="U292" s="247" t="s">
        <v>17</v>
      </c>
    </row>
    <row r="293" spans="1:21">
      <c r="A293" s="250" t="s">
        <v>174</v>
      </c>
      <c r="B293" s="282"/>
      <c r="C293" s="282"/>
      <c r="D293" s="282"/>
      <c r="E293" s="282">
        <v>0.12</v>
      </c>
      <c r="F293" s="282">
        <v>0</v>
      </c>
      <c r="G293" s="282">
        <v>0.28999999999999998</v>
      </c>
      <c r="H293" s="282">
        <v>0</v>
      </c>
      <c r="I293" s="282">
        <v>0.45</v>
      </c>
      <c r="J293" s="282">
        <v>2.48</v>
      </c>
      <c r="K293" s="282">
        <v>1.46</v>
      </c>
      <c r="L293" s="282">
        <v>0</v>
      </c>
      <c r="M293" s="282">
        <v>1.34</v>
      </c>
      <c r="N293" s="282">
        <v>4.22</v>
      </c>
      <c r="O293" s="282">
        <v>2.78</v>
      </c>
      <c r="P293" s="282">
        <v>0</v>
      </c>
      <c r="Q293" s="282">
        <v>5.34</v>
      </c>
      <c r="R293" s="282">
        <v>7.28</v>
      </c>
      <c r="S293" s="282">
        <v>6.31</v>
      </c>
      <c r="T293" s="282">
        <v>0</v>
      </c>
      <c r="U293" s="244" t="s">
        <v>175</v>
      </c>
    </row>
    <row r="294" spans="1:21">
      <c r="A294" s="250" t="s">
        <v>176</v>
      </c>
      <c r="B294" s="282"/>
      <c r="C294" s="282"/>
      <c r="D294" s="282"/>
      <c r="E294" s="282">
        <v>2.1172751930076603</v>
      </c>
      <c r="F294" s="282">
        <v>0</v>
      </c>
      <c r="G294" s="282">
        <v>2.1482105128541997</v>
      </c>
      <c r="H294" s="282">
        <v>0</v>
      </c>
      <c r="I294" s="282">
        <v>14.088031729468101</v>
      </c>
      <c r="J294" s="282">
        <v>0</v>
      </c>
      <c r="K294" s="282">
        <v>14.7687259024814</v>
      </c>
      <c r="L294" s="282">
        <v>0</v>
      </c>
      <c r="M294" s="282">
        <v>14.7767032355375</v>
      </c>
      <c r="N294" s="282">
        <v>0</v>
      </c>
      <c r="O294" s="282">
        <v>15.143820587038999</v>
      </c>
      <c r="P294" s="282">
        <v>0</v>
      </c>
      <c r="Q294" s="282">
        <v>9.8650118930649597</v>
      </c>
      <c r="R294" s="282">
        <v>0</v>
      </c>
      <c r="S294" s="282">
        <v>10.970853757865399</v>
      </c>
      <c r="T294" s="282">
        <v>0</v>
      </c>
      <c r="U294" s="244" t="s">
        <v>175</v>
      </c>
    </row>
    <row r="295" spans="1:21">
      <c r="A295" s="250" t="s">
        <v>177</v>
      </c>
      <c r="B295" s="282"/>
      <c r="C295" s="282"/>
      <c r="D295" s="282"/>
      <c r="E295" s="282">
        <v>0.34098910156938211</v>
      </c>
      <c r="F295" s="282">
        <v>0.34098910156938211</v>
      </c>
      <c r="G295" s="282">
        <v>0.36277365235261105</v>
      </c>
      <c r="H295" s="282">
        <v>0.29771382031621579</v>
      </c>
      <c r="I295" s="282">
        <v>3.0480561854425234</v>
      </c>
      <c r="J295" s="282">
        <v>2.2157631118957344</v>
      </c>
      <c r="K295" s="282">
        <v>7.2589331627394547</v>
      </c>
      <c r="L295" s="282">
        <v>1.0842996237970564</v>
      </c>
      <c r="M295" s="282">
        <v>6.0313696570862865</v>
      </c>
      <c r="N295" s="282">
        <v>4.6855567399927134</v>
      </c>
      <c r="O295" s="282">
        <v>13.995692445846995</v>
      </c>
      <c r="P295" s="282">
        <v>3.3407304292614537</v>
      </c>
      <c r="Q295" s="282">
        <v>11.70443179267148</v>
      </c>
      <c r="R295" s="282">
        <v>8.6327800784843269</v>
      </c>
      <c r="S295" s="282">
        <v>27.141299024847221</v>
      </c>
      <c r="T295" s="282">
        <v>2.614215950436078</v>
      </c>
      <c r="U295" s="244" t="s">
        <v>175</v>
      </c>
    </row>
    <row r="296" spans="1:21">
      <c r="A296" s="250" t="s">
        <v>178</v>
      </c>
      <c r="B296" s="282"/>
      <c r="C296" s="282"/>
      <c r="D296" s="282"/>
      <c r="E296" s="282">
        <v>0</v>
      </c>
      <c r="F296" s="282">
        <v>0</v>
      </c>
      <c r="G296" s="282">
        <v>0</v>
      </c>
      <c r="H296" s="282">
        <v>0</v>
      </c>
      <c r="I296" s="282">
        <v>0.27504000000000001</v>
      </c>
      <c r="J296" s="282">
        <v>0.27504000000000001</v>
      </c>
      <c r="K296" s="282">
        <v>0.30804480000000001</v>
      </c>
      <c r="L296" s="282">
        <v>0.20793024000000002</v>
      </c>
      <c r="M296" s="282">
        <v>0.27504000000000001</v>
      </c>
      <c r="N296" s="282">
        <v>0.27504000000000001</v>
      </c>
      <c r="O296" s="282">
        <v>0.30804480000000001</v>
      </c>
      <c r="P296" s="282">
        <v>0.29704320000000001</v>
      </c>
      <c r="Q296" s="282">
        <v>0.27504000000000001</v>
      </c>
      <c r="R296" s="282">
        <v>0.27504000000000001</v>
      </c>
      <c r="S296" s="282">
        <v>0.30804480000000001</v>
      </c>
      <c r="T296" s="282">
        <v>0.35205120000000001</v>
      </c>
      <c r="U296" s="244" t="s">
        <v>175</v>
      </c>
    </row>
    <row r="297" spans="1:21">
      <c r="A297" s="250" t="s">
        <v>179</v>
      </c>
      <c r="B297" s="282"/>
      <c r="C297" s="282"/>
      <c r="D297" s="282"/>
      <c r="E297" s="282">
        <v>0</v>
      </c>
      <c r="F297" s="282">
        <v>0</v>
      </c>
      <c r="G297" s="282">
        <v>0</v>
      </c>
      <c r="H297" s="282">
        <v>0</v>
      </c>
      <c r="I297" s="282">
        <v>0</v>
      </c>
      <c r="J297" s="282">
        <v>0</v>
      </c>
      <c r="K297" s="282">
        <v>0</v>
      </c>
      <c r="L297" s="282">
        <v>0</v>
      </c>
      <c r="M297" s="282">
        <v>0</v>
      </c>
      <c r="N297" s="282">
        <v>0</v>
      </c>
      <c r="O297" s="282">
        <v>0</v>
      </c>
      <c r="P297" s="282">
        <v>0</v>
      </c>
      <c r="Q297" s="282">
        <v>0</v>
      </c>
      <c r="R297" s="282">
        <v>4.4000000000000004</v>
      </c>
      <c r="S297" s="282">
        <v>0</v>
      </c>
      <c r="T297" s="282">
        <v>0</v>
      </c>
      <c r="U297" s="244" t="s">
        <v>175</v>
      </c>
    </row>
    <row r="300" spans="1:21">
      <c r="A300" s="243" t="s">
        <v>180</v>
      </c>
      <c r="B300" s="244"/>
      <c r="C300" s="244"/>
      <c r="D300" s="244"/>
      <c r="E300" s="244"/>
      <c r="F300" s="244"/>
      <c r="G300" s="244"/>
      <c r="H300" s="244"/>
      <c r="I300" s="244"/>
      <c r="J300" s="244"/>
      <c r="K300" s="244"/>
      <c r="L300" s="244"/>
      <c r="M300" s="244"/>
      <c r="N300" s="244"/>
      <c r="O300" s="244"/>
      <c r="P300" s="244"/>
      <c r="Q300" s="244"/>
      <c r="R300" s="244"/>
      <c r="S300" s="244"/>
      <c r="T300" s="244"/>
      <c r="U300" s="244"/>
    </row>
    <row r="301" spans="1:21">
      <c r="A301" s="245" t="s">
        <v>181</v>
      </c>
      <c r="B301" s="246"/>
      <c r="C301" s="246"/>
      <c r="D301" s="246"/>
      <c r="E301" s="246"/>
      <c r="F301" s="246"/>
      <c r="G301" s="246"/>
      <c r="H301" s="246"/>
      <c r="I301" s="246"/>
      <c r="J301" s="246"/>
      <c r="K301" s="246"/>
      <c r="L301" s="246"/>
      <c r="M301" s="246"/>
      <c r="N301" s="246"/>
      <c r="O301" s="246"/>
      <c r="P301" s="246"/>
      <c r="Q301" s="246"/>
      <c r="R301" s="246"/>
    </row>
    <row r="302" spans="1:21">
      <c r="A302" s="278" t="s">
        <v>108</v>
      </c>
      <c r="B302" s="251" t="s">
        <v>13</v>
      </c>
      <c r="C302" s="251" t="s">
        <v>14</v>
      </c>
      <c r="D302" s="251" t="s">
        <v>15</v>
      </c>
      <c r="E302" s="251" t="s">
        <v>16</v>
      </c>
      <c r="F302" s="251" t="s">
        <v>13</v>
      </c>
      <c r="G302" s="251" t="s">
        <v>14</v>
      </c>
      <c r="H302" s="251" t="s">
        <v>15</v>
      </c>
      <c r="I302" s="251" t="s">
        <v>16</v>
      </c>
      <c r="J302" s="251" t="s">
        <v>13</v>
      </c>
      <c r="K302" s="251" t="s">
        <v>14</v>
      </c>
      <c r="L302" s="251" t="s">
        <v>15</v>
      </c>
      <c r="M302" s="251" t="s">
        <v>16</v>
      </c>
      <c r="N302" s="251" t="s">
        <v>13</v>
      </c>
      <c r="O302" s="251" t="s">
        <v>14</v>
      </c>
      <c r="P302" s="251" t="s">
        <v>15</v>
      </c>
      <c r="Q302" s="251" t="s">
        <v>16</v>
      </c>
      <c r="R302" s="244"/>
    </row>
    <row r="303" spans="1:21">
      <c r="A303" s="279" t="s">
        <v>285</v>
      </c>
      <c r="B303" s="252">
        <v>2030</v>
      </c>
      <c r="C303" s="252">
        <v>2030</v>
      </c>
      <c r="D303" s="252">
        <v>2030</v>
      </c>
      <c r="E303" s="252">
        <v>2030</v>
      </c>
      <c r="F303" s="252">
        <v>2035</v>
      </c>
      <c r="G303" s="252">
        <v>2035</v>
      </c>
      <c r="H303" s="252">
        <v>2035</v>
      </c>
      <c r="I303" s="252">
        <v>2035</v>
      </c>
      <c r="J303" s="252">
        <v>2040</v>
      </c>
      <c r="K303" s="252">
        <v>2040</v>
      </c>
      <c r="L303" s="252">
        <v>2040</v>
      </c>
      <c r="M303" s="252">
        <v>2040</v>
      </c>
      <c r="N303" s="252">
        <v>2050</v>
      </c>
      <c r="O303" s="252">
        <v>2050</v>
      </c>
      <c r="P303" s="252">
        <v>2050</v>
      </c>
      <c r="Q303" s="252">
        <v>2050</v>
      </c>
      <c r="R303" s="247" t="s">
        <v>17</v>
      </c>
    </row>
    <row r="304" spans="1:21">
      <c r="A304" s="248" t="s">
        <v>183</v>
      </c>
      <c r="B304" s="282">
        <v>26.748847761598427</v>
      </c>
      <c r="C304" s="282">
        <v>26.748682515295446</v>
      </c>
      <c r="D304" s="282">
        <v>26.701874059188668</v>
      </c>
      <c r="E304" s="282">
        <v>26.827391124837238</v>
      </c>
      <c r="F304" s="282">
        <v>40.972346178721274</v>
      </c>
      <c r="G304" s="282">
        <v>38.948044595235146</v>
      </c>
      <c r="H304" s="282">
        <v>63.080603441912594</v>
      </c>
      <c r="I304" s="282">
        <v>32.676570189909853</v>
      </c>
      <c r="J304" s="282">
        <v>42.891281336614099</v>
      </c>
      <c r="K304" s="282">
        <v>51.184639040917872</v>
      </c>
      <c r="L304" s="282">
        <v>73.302986099935652</v>
      </c>
      <c r="M304" s="282">
        <v>34.462610830508559</v>
      </c>
      <c r="N304" s="282">
        <v>85.274687801999008</v>
      </c>
      <c r="O304" s="282">
        <v>75.501988822589027</v>
      </c>
      <c r="P304" s="282">
        <v>146.42869799701219</v>
      </c>
      <c r="Q304" s="282">
        <v>68.330376474220074</v>
      </c>
      <c r="R304" s="244" t="s">
        <v>32</v>
      </c>
    </row>
    <row r="305" spans="1:21">
      <c r="A305" s="248" t="s">
        <v>184</v>
      </c>
      <c r="B305" s="282">
        <v>1.4726834147551049</v>
      </c>
      <c r="C305" s="282">
        <v>0.38668386762343282</v>
      </c>
      <c r="D305" s="282">
        <v>2.9695768235293389</v>
      </c>
      <c r="E305" s="282">
        <v>0.38668147449452911</v>
      </c>
      <c r="F305" s="282">
        <v>4.3240675762030127</v>
      </c>
      <c r="G305" s="282">
        <v>22.214626652208985</v>
      </c>
      <c r="H305" s="282">
        <v>13.270120042082148</v>
      </c>
      <c r="I305" s="282">
        <v>0.38670540578356599</v>
      </c>
      <c r="J305" s="282">
        <v>12.165138207928331</v>
      </c>
      <c r="K305" s="282">
        <v>37.610571916118573</v>
      </c>
      <c r="L305" s="282">
        <v>24.889547975869149</v>
      </c>
      <c r="M305" s="282">
        <v>0.38666232946329959</v>
      </c>
      <c r="N305" s="282">
        <v>47.449974968341664</v>
      </c>
      <c r="O305" s="282">
        <v>64.553647531472336</v>
      </c>
      <c r="P305" s="282">
        <v>56.00698583474248</v>
      </c>
      <c r="Q305" s="282">
        <v>0.38666232946329959</v>
      </c>
      <c r="R305" s="244" t="s">
        <v>32</v>
      </c>
    </row>
    <row r="306" spans="1:21">
      <c r="A306" s="249"/>
      <c r="B306" s="282"/>
      <c r="C306" s="282"/>
      <c r="D306" s="282"/>
      <c r="E306" s="282"/>
      <c r="F306" s="282"/>
      <c r="G306" s="282"/>
      <c r="H306" s="282"/>
      <c r="I306" s="282"/>
      <c r="J306" s="282"/>
      <c r="K306" s="282"/>
      <c r="L306" s="282"/>
      <c r="M306" s="282"/>
      <c r="N306" s="282"/>
      <c r="O306" s="282"/>
      <c r="P306" s="282"/>
      <c r="Q306" s="282"/>
      <c r="R306" s="244"/>
    </row>
    <row r="307" spans="1:21">
      <c r="D307" s="280"/>
      <c r="E307" s="280"/>
      <c r="F307" s="280"/>
      <c r="G307" s="280"/>
      <c r="H307" s="280"/>
      <c r="I307" s="280"/>
      <c r="J307" s="280"/>
      <c r="K307" s="280"/>
      <c r="L307" s="280"/>
      <c r="M307" s="280"/>
      <c r="N307" s="280"/>
      <c r="O307" s="280"/>
      <c r="P307" s="280"/>
      <c r="Q307" s="280"/>
      <c r="R307" s="280"/>
      <c r="S307" s="280"/>
      <c r="T307" s="280"/>
    </row>
    <row r="308" spans="1:21">
      <c r="A308" s="243" t="s">
        <v>185</v>
      </c>
      <c r="B308" s="244"/>
      <c r="C308" s="244"/>
      <c r="D308" s="244"/>
      <c r="E308" s="244"/>
      <c r="F308" s="244"/>
      <c r="G308" s="244"/>
      <c r="H308" s="244"/>
      <c r="I308" s="244"/>
      <c r="J308" s="244"/>
      <c r="K308" s="244"/>
      <c r="L308" s="244"/>
      <c r="M308" s="244"/>
      <c r="N308" s="244"/>
      <c r="O308" s="244"/>
      <c r="P308" s="244"/>
      <c r="Q308" s="244"/>
      <c r="R308" s="244"/>
      <c r="S308" s="244"/>
      <c r="T308" s="244"/>
      <c r="U308" s="244"/>
    </row>
    <row r="309" spans="1:21">
      <c r="A309" s="245" t="s">
        <v>186</v>
      </c>
      <c r="B309" s="246"/>
      <c r="C309" s="246"/>
      <c r="D309" s="246"/>
      <c r="E309" s="246"/>
      <c r="F309" s="246"/>
      <c r="G309" s="246"/>
      <c r="H309" s="246"/>
      <c r="I309" s="246"/>
      <c r="J309" s="246"/>
      <c r="K309" s="246"/>
      <c r="L309" s="246"/>
      <c r="M309" s="246"/>
      <c r="N309" s="246"/>
      <c r="O309" s="246"/>
      <c r="P309" s="246"/>
      <c r="Q309" s="246"/>
      <c r="R309" s="246"/>
    </row>
    <row r="310" spans="1:21">
      <c r="A310" s="278" t="s">
        <v>108</v>
      </c>
      <c r="B310" s="251" t="s">
        <v>13</v>
      </c>
      <c r="C310" s="251" t="s">
        <v>14</v>
      </c>
      <c r="D310" s="251" t="s">
        <v>15</v>
      </c>
      <c r="E310" s="251" t="s">
        <v>16</v>
      </c>
      <c r="F310" s="251" t="s">
        <v>13</v>
      </c>
      <c r="G310" s="251" t="s">
        <v>14</v>
      </c>
      <c r="H310" s="251" t="s">
        <v>15</v>
      </c>
      <c r="I310" s="251" t="s">
        <v>16</v>
      </c>
      <c r="J310" s="251" t="s">
        <v>13</v>
      </c>
      <c r="K310" s="251" t="s">
        <v>14</v>
      </c>
      <c r="L310" s="251" t="s">
        <v>15</v>
      </c>
      <c r="M310" s="251" t="s">
        <v>16</v>
      </c>
      <c r="N310" s="251" t="s">
        <v>13</v>
      </c>
      <c r="O310" s="251" t="s">
        <v>14</v>
      </c>
      <c r="P310" s="251" t="s">
        <v>15</v>
      </c>
      <c r="Q310" s="251" t="s">
        <v>16</v>
      </c>
      <c r="R310" s="244"/>
    </row>
    <row r="311" spans="1:21">
      <c r="A311" s="279" t="s">
        <v>285</v>
      </c>
      <c r="B311" s="252">
        <v>2030</v>
      </c>
      <c r="C311" s="252">
        <v>2030</v>
      </c>
      <c r="D311" s="252">
        <v>2030</v>
      </c>
      <c r="E311" s="252">
        <v>2030</v>
      </c>
      <c r="F311" s="252">
        <v>2035</v>
      </c>
      <c r="G311" s="252">
        <v>2035</v>
      </c>
      <c r="H311" s="252">
        <v>2035</v>
      </c>
      <c r="I311" s="252">
        <v>2035</v>
      </c>
      <c r="J311" s="252">
        <v>2040</v>
      </c>
      <c r="K311" s="252">
        <v>2040</v>
      </c>
      <c r="L311" s="252">
        <v>2040</v>
      </c>
      <c r="M311" s="252">
        <v>2040</v>
      </c>
      <c r="N311" s="252">
        <v>2050</v>
      </c>
      <c r="O311" s="252">
        <v>2050</v>
      </c>
      <c r="P311" s="252">
        <v>2050</v>
      </c>
      <c r="Q311" s="252">
        <v>2050</v>
      </c>
      <c r="R311" s="247" t="s">
        <v>17</v>
      </c>
    </row>
    <row r="312" spans="1:21">
      <c r="A312" s="248" t="s">
        <v>187</v>
      </c>
      <c r="B312" s="282">
        <v>0.38888888889213641</v>
      </c>
      <c r="C312" s="282">
        <v>0.38888888889213641</v>
      </c>
      <c r="D312" s="282">
        <v>0.38888888889187956</v>
      </c>
      <c r="E312" s="282">
        <v>0.38888888889254836</v>
      </c>
      <c r="F312" s="282">
        <v>16.545313334148545</v>
      </c>
      <c r="G312" s="282">
        <v>9.6894716666576066</v>
      </c>
      <c r="H312" s="282">
        <v>31.313771666608297</v>
      </c>
      <c r="I312" s="282">
        <v>11.459666666667403</v>
      </c>
      <c r="J312" s="282">
        <v>32.701737779404901</v>
      </c>
      <c r="K312" s="282">
        <v>18.990054444423102</v>
      </c>
      <c r="L312" s="282">
        <v>62.238654444324787</v>
      </c>
      <c r="M312" s="282">
        <v>22.530444444442296</v>
      </c>
      <c r="N312" s="282">
        <v>65.014586669917762</v>
      </c>
      <c r="O312" s="282">
        <v>37.591219999954056</v>
      </c>
      <c r="P312" s="282">
        <v>124.0884199997576</v>
      </c>
      <c r="Q312" s="282">
        <v>44.671999999991925</v>
      </c>
      <c r="R312" s="244" t="s">
        <v>32</v>
      </c>
    </row>
    <row r="313" spans="1:21">
      <c r="A313" s="248" t="s">
        <v>188</v>
      </c>
      <c r="B313" s="281">
        <v>22.200000000000028</v>
      </c>
      <c r="C313" s="282">
        <v>22.200000000000028</v>
      </c>
      <c r="D313" s="282">
        <v>22.200000000000028</v>
      </c>
      <c r="E313" s="282">
        <v>22.200000000000028</v>
      </c>
      <c r="F313" s="282">
        <v>16.270700000000048</v>
      </c>
      <c r="G313" s="282">
        <v>22.200000000000028</v>
      </c>
      <c r="H313" s="282">
        <v>22.200000000000028</v>
      </c>
      <c r="I313" s="282">
        <v>12.835533333333304</v>
      </c>
      <c r="J313" s="282">
        <v>0</v>
      </c>
      <c r="K313" s="282">
        <v>22.200000000000028</v>
      </c>
      <c r="L313" s="282">
        <v>0</v>
      </c>
      <c r="M313" s="282">
        <v>0</v>
      </c>
      <c r="N313" s="282">
        <v>0</v>
      </c>
      <c r="O313" s="282">
        <v>22.200000000000028</v>
      </c>
      <c r="P313" s="282">
        <v>0</v>
      </c>
      <c r="Q313" s="282">
        <v>0</v>
      </c>
      <c r="R313" s="244" t="s">
        <v>32</v>
      </c>
    </row>
    <row r="314" spans="1:21">
      <c r="A314" s="248" t="s">
        <v>33</v>
      </c>
      <c r="B314" s="282">
        <v>3.687526986910175</v>
      </c>
      <c r="C314" s="282">
        <v>2.9122321334964978</v>
      </c>
      <c r="D314" s="282">
        <v>4.7646874285219276</v>
      </c>
      <c r="E314" s="282">
        <v>3.0816517152002239</v>
      </c>
      <c r="F314" s="282">
        <v>8.1873364892129334</v>
      </c>
      <c r="G314" s="282">
        <v>21.749037641062003</v>
      </c>
      <c r="H314" s="282">
        <v>15.752842081664058</v>
      </c>
      <c r="I314" s="282">
        <v>5.5730902670937637</v>
      </c>
      <c r="J314" s="282">
        <v>15.327730047114207</v>
      </c>
      <c r="K314" s="282">
        <v>36.659181438836924</v>
      </c>
      <c r="L314" s="282">
        <v>25.174530701498259</v>
      </c>
      <c r="M314" s="282">
        <v>7.6515733297252302</v>
      </c>
      <c r="N314" s="282">
        <v>48.771372332389568</v>
      </c>
      <c r="O314" s="282">
        <v>61.164835227276008</v>
      </c>
      <c r="P314" s="282">
        <v>55.494737990603767</v>
      </c>
      <c r="Q314" s="282">
        <v>14.896466185662725</v>
      </c>
      <c r="R314" s="244" t="s">
        <v>32</v>
      </c>
    </row>
    <row r="315" spans="1:21">
      <c r="A315" s="248" t="s">
        <v>24</v>
      </c>
      <c r="B315" s="282">
        <v>0.8370769222044252</v>
      </c>
      <c r="C315" s="282">
        <v>0.58697712889397802</v>
      </c>
      <c r="D315" s="282">
        <v>1.1454054493513077</v>
      </c>
      <c r="E315" s="282">
        <v>0.61052568556102693</v>
      </c>
      <c r="F315" s="282">
        <v>3.3525315165940279</v>
      </c>
      <c r="G315" s="282">
        <v>6.4483296796964744</v>
      </c>
      <c r="H315" s="282">
        <v>5.7533978225401032</v>
      </c>
      <c r="I315" s="282">
        <v>2.6527217283107634</v>
      </c>
      <c r="J315" s="282">
        <v>6.7914194146362092</v>
      </c>
      <c r="K315" s="282">
        <v>10.945975073776392</v>
      </c>
      <c r="L315" s="282">
        <v>10.298188638860374</v>
      </c>
      <c r="M315" s="282">
        <v>4.6672553858043297</v>
      </c>
      <c r="N315" s="282">
        <v>18.480432648420056</v>
      </c>
      <c r="O315" s="282">
        <v>19.099581126831275</v>
      </c>
      <c r="P315" s="282">
        <v>21.918194033304133</v>
      </c>
      <c r="Q315" s="282">
        <v>9.1485726180287266</v>
      </c>
      <c r="R315" s="244" t="s">
        <v>32</v>
      </c>
    </row>
    <row r="316" spans="1:21">
      <c r="A316" s="248" t="s">
        <v>189</v>
      </c>
      <c r="B316" s="282">
        <v>1.0855245946514869</v>
      </c>
      <c r="C316" s="282">
        <v>1.0366269920853906</v>
      </c>
      <c r="D316" s="282">
        <v>1.1248387488764542</v>
      </c>
      <c r="E316" s="282">
        <v>0.92352607973893008</v>
      </c>
      <c r="F316" s="282">
        <v>0.81653718745582515</v>
      </c>
      <c r="G316" s="282">
        <v>1.0430484880866475</v>
      </c>
      <c r="H316" s="282">
        <v>0.94037118771813255</v>
      </c>
      <c r="I316" s="282">
        <v>0.52573923411655943</v>
      </c>
      <c r="J316" s="282">
        <v>0.11917197444324402</v>
      </c>
      <c r="K316" s="282">
        <v>0</v>
      </c>
      <c r="L316" s="282">
        <v>0.24441464875185817</v>
      </c>
      <c r="M316" s="282">
        <v>0</v>
      </c>
      <c r="N316" s="282">
        <v>0</v>
      </c>
      <c r="O316" s="282">
        <v>0</v>
      </c>
      <c r="P316" s="282">
        <v>9.1952962389956934E-3</v>
      </c>
      <c r="Q316" s="282">
        <v>0</v>
      </c>
      <c r="R316" s="244" t="s">
        <v>32</v>
      </c>
    </row>
    <row r="317" spans="1:21">
      <c r="A317" s="248" t="s">
        <v>190</v>
      </c>
      <c r="B317" s="282">
        <v>2.251378369527722E-2</v>
      </c>
      <c r="C317" s="282">
        <v>1.0641239550847809E-2</v>
      </c>
      <c r="D317" s="282">
        <v>4.7630367076408116E-2</v>
      </c>
      <c r="E317" s="282">
        <v>9.4802299390134067E-3</v>
      </c>
      <c r="F317" s="282">
        <v>0.12399522751291615</v>
      </c>
      <c r="G317" s="282">
        <v>3.2783771941370617E-2</v>
      </c>
      <c r="H317" s="282">
        <v>0.39034072546412807</v>
      </c>
      <c r="I317" s="282">
        <v>1.6524366171629345E-2</v>
      </c>
      <c r="J317" s="282">
        <v>0.11636032894386569</v>
      </c>
      <c r="K317" s="282">
        <v>0</v>
      </c>
      <c r="L317" s="282">
        <v>0.23674564236952719</v>
      </c>
      <c r="M317" s="282">
        <v>0</v>
      </c>
      <c r="N317" s="282">
        <v>0.45827111961329381</v>
      </c>
      <c r="O317" s="282">
        <v>0</v>
      </c>
      <c r="P317" s="282">
        <v>0.92513651185017653</v>
      </c>
      <c r="Q317" s="282">
        <v>0</v>
      </c>
      <c r="R317" s="244" t="s">
        <v>32</v>
      </c>
    </row>
    <row r="320" spans="1:21">
      <c r="A320" s="243" t="s">
        <v>191</v>
      </c>
      <c r="B320" s="244"/>
      <c r="C320" s="244"/>
      <c r="D320" s="244"/>
      <c r="E320" s="244"/>
      <c r="F320" s="244"/>
      <c r="G320" s="244"/>
      <c r="H320" s="244"/>
      <c r="I320" s="244"/>
      <c r="J320" s="244"/>
      <c r="K320" s="244"/>
      <c r="L320" s="244"/>
      <c r="M320" s="244"/>
      <c r="N320" s="244"/>
      <c r="O320" s="244"/>
      <c r="P320" s="244"/>
      <c r="Q320" s="244"/>
      <c r="R320" s="244"/>
      <c r="S320" s="244"/>
      <c r="T320" s="244"/>
      <c r="U320" s="244"/>
    </row>
    <row r="321" spans="1:21">
      <c r="A321" s="245" t="s">
        <v>192</v>
      </c>
      <c r="B321" s="246"/>
      <c r="C321" s="246"/>
      <c r="D321" s="246"/>
      <c r="E321" s="246"/>
      <c r="F321" s="246"/>
      <c r="G321" s="246"/>
      <c r="H321" s="246"/>
      <c r="I321" s="246"/>
      <c r="J321" s="246"/>
      <c r="K321" s="246"/>
      <c r="L321" s="246"/>
      <c r="M321" s="246"/>
      <c r="N321" s="246"/>
      <c r="O321" s="246"/>
      <c r="P321" s="246"/>
      <c r="Q321" s="246"/>
      <c r="R321" s="246"/>
      <c r="S321" s="246"/>
      <c r="T321" s="246"/>
      <c r="U321" s="246"/>
    </row>
    <row r="322" spans="1:21">
      <c r="A322" s="278" t="s">
        <v>108</v>
      </c>
      <c r="B322" s="251" t="s">
        <v>12</v>
      </c>
      <c r="C322" s="251" t="s">
        <v>12</v>
      </c>
      <c r="D322" s="251" t="s">
        <v>13</v>
      </c>
      <c r="E322" s="251" t="s">
        <v>13</v>
      </c>
      <c r="F322" s="251" t="s">
        <v>14</v>
      </c>
      <c r="G322" s="251" t="s">
        <v>15</v>
      </c>
      <c r="H322" s="251" t="s">
        <v>16</v>
      </c>
      <c r="I322" s="251" t="s">
        <v>13</v>
      </c>
      <c r="J322" s="251" t="s">
        <v>14</v>
      </c>
      <c r="K322" s="251" t="s">
        <v>15</v>
      </c>
      <c r="L322" s="251" t="s">
        <v>16</v>
      </c>
      <c r="M322" s="251" t="s">
        <v>13</v>
      </c>
      <c r="N322" s="251" t="s">
        <v>14</v>
      </c>
      <c r="O322" s="251" t="s">
        <v>15</v>
      </c>
      <c r="P322" s="251" t="s">
        <v>16</v>
      </c>
      <c r="Q322" s="251" t="s">
        <v>13</v>
      </c>
      <c r="R322" s="251" t="s">
        <v>14</v>
      </c>
      <c r="S322" s="251" t="s">
        <v>15</v>
      </c>
      <c r="T322" s="251" t="s">
        <v>16</v>
      </c>
      <c r="U322" s="244"/>
    </row>
    <row r="323" spans="1:21">
      <c r="A323" s="279" t="s">
        <v>285</v>
      </c>
      <c r="B323" s="252">
        <v>2019</v>
      </c>
      <c r="C323" s="252">
        <v>2023</v>
      </c>
      <c r="D323" s="252">
        <v>2025</v>
      </c>
      <c r="E323" s="252">
        <v>2030</v>
      </c>
      <c r="F323" s="252">
        <v>2030</v>
      </c>
      <c r="G323" s="252">
        <v>2030</v>
      </c>
      <c r="H323" s="252">
        <v>2030</v>
      </c>
      <c r="I323" s="252">
        <v>2035</v>
      </c>
      <c r="J323" s="252">
        <v>2035</v>
      </c>
      <c r="K323" s="252">
        <v>2035</v>
      </c>
      <c r="L323" s="252">
        <v>2035</v>
      </c>
      <c r="M323" s="252">
        <v>2040</v>
      </c>
      <c r="N323" s="252">
        <v>2040</v>
      </c>
      <c r="O323" s="252">
        <v>2040</v>
      </c>
      <c r="P323" s="252">
        <v>2040</v>
      </c>
      <c r="Q323" s="252">
        <v>2050</v>
      </c>
      <c r="R323" s="252">
        <v>2050</v>
      </c>
      <c r="S323" s="252">
        <v>2050</v>
      </c>
      <c r="T323" s="252">
        <v>2050</v>
      </c>
      <c r="U323" s="247" t="s">
        <v>17</v>
      </c>
    </row>
    <row r="324" spans="1:21">
      <c r="A324" s="248" t="s">
        <v>193</v>
      </c>
      <c r="B324" s="282">
        <v>23.688258613367246</v>
      </c>
      <c r="C324" s="282">
        <v>21.194444444444443</v>
      </c>
      <c r="D324" s="282">
        <v>23.417708244360007</v>
      </c>
      <c r="E324" s="282">
        <v>27.830760455459416</v>
      </c>
      <c r="F324" s="282">
        <v>27.72578901493139</v>
      </c>
      <c r="G324" s="282">
        <v>26.848996923604659</v>
      </c>
      <c r="H324" s="282">
        <v>26.829392321002569</v>
      </c>
      <c r="I324" s="282">
        <v>37.345848392694165</v>
      </c>
      <c r="J324" s="282">
        <v>33.656853705835836</v>
      </c>
      <c r="K324" s="282">
        <v>35.61857981642472</v>
      </c>
      <c r="L324" s="282">
        <v>37.023037567237139</v>
      </c>
      <c r="M324" s="282">
        <v>44.692463017408862</v>
      </c>
      <c r="N324" s="282">
        <v>39.716667123850165</v>
      </c>
      <c r="O324" s="282">
        <v>43.539784767684665</v>
      </c>
      <c r="P324" s="282">
        <v>45.173250074477863</v>
      </c>
      <c r="Q324" s="282">
        <v>49.510430514368664</v>
      </c>
      <c r="R324" s="282">
        <v>42.248652699547002</v>
      </c>
      <c r="S324" s="282">
        <v>45.833185661719355</v>
      </c>
      <c r="T324" s="282">
        <v>48.647802951212199</v>
      </c>
      <c r="U324" s="244" t="s">
        <v>32</v>
      </c>
    </row>
    <row r="325" spans="1:21">
      <c r="A325" s="248" t="s">
        <v>33</v>
      </c>
      <c r="B325" s="281">
        <v>0</v>
      </c>
      <c r="C325" s="282">
        <v>0</v>
      </c>
      <c r="D325" s="282">
        <v>0</v>
      </c>
      <c r="E325" s="282">
        <v>0</v>
      </c>
      <c r="F325" s="282">
        <v>0</v>
      </c>
      <c r="G325" s="282">
        <v>0</v>
      </c>
      <c r="H325" s="282">
        <v>0</v>
      </c>
      <c r="I325" s="282">
        <v>0</v>
      </c>
      <c r="J325" s="282">
        <v>0</v>
      </c>
      <c r="K325" s="282">
        <v>0</v>
      </c>
      <c r="L325" s="282">
        <v>0.15133411006657582</v>
      </c>
      <c r="M325" s="282">
        <v>0</v>
      </c>
      <c r="N325" s="282">
        <v>0</v>
      </c>
      <c r="O325" s="282">
        <v>0</v>
      </c>
      <c r="P325" s="282">
        <v>0.46986511349463694</v>
      </c>
      <c r="Q325" s="282">
        <v>0</v>
      </c>
      <c r="R325" s="282">
        <v>0</v>
      </c>
      <c r="S325" s="282">
        <v>0</v>
      </c>
      <c r="T325" s="282">
        <v>1.5858365669923278</v>
      </c>
      <c r="U325" s="244" t="s">
        <v>32</v>
      </c>
    </row>
    <row r="326" spans="1:21">
      <c r="A326" s="248" t="s">
        <v>194</v>
      </c>
      <c r="B326" s="282">
        <v>75.104160301519912</v>
      </c>
      <c r="C326" s="282">
        <v>56.388888888888886</v>
      </c>
      <c r="D326" s="282">
        <v>75.939066588927062</v>
      </c>
      <c r="E326" s="282">
        <v>64.36977252236963</v>
      </c>
      <c r="F326" s="282">
        <v>55.668514894288222</v>
      </c>
      <c r="G326" s="282">
        <v>67.199213069466083</v>
      </c>
      <c r="H326" s="282">
        <v>66.034365037720448</v>
      </c>
      <c r="I326" s="282">
        <v>41.039327451166805</v>
      </c>
      <c r="J326" s="282">
        <v>31.692683681249804</v>
      </c>
      <c r="K326" s="282">
        <v>43.054336451398747</v>
      </c>
      <c r="L326" s="282">
        <v>40.306978941395165</v>
      </c>
      <c r="M326" s="282">
        <v>18.361502868250579</v>
      </c>
      <c r="N326" s="282">
        <v>12.246015010285179</v>
      </c>
      <c r="O326" s="282">
        <v>19.739763052922864</v>
      </c>
      <c r="P326" s="282">
        <v>18.97725100127278</v>
      </c>
      <c r="Q326" s="282">
        <v>2.9620240580404915</v>
      </c>
      <c r="R326" s="282">
        <v>1.6583314998695495</v>
      </c>
      <c r="S326" s="282">
        <v>9.11205799963661</v>
      </c>
      <c r="T326" s="282">
        <v>8.3304210525896742</v>
      </c>
      <c r="U326" s="244" t="s">
        <v>32</v>
      </c>
    </row>
    <row r="327" spans="1:21">
      <c r="A327" s="248" t="s">
        <v>35</v>
      </c>
      <c r="B327" s="282">
        <v>3.3558481305555943</v>
      </c>
      <c r="C327" s="282">
        <v>7.2222222222222223</v>
      </c>
      <c r="D327" s="282">
        <v>7.1933910109883499</v>
      </c>
      <c r="E327" s="282">
        <v>9.5563338316114734</v>
      </c>
      <c r="F327" s="282">
        <v>12.569261633082203</v>
      </c>
      <c r="G327" s="282">
        <v>8.1812726458639631</v>
      </c>
      <c r="H327" s="282">
        <v>8.1488177241049105</v>
      </c>
      <c r="I327" s="282">
        <v>12.153834094173943</v>
      </c>
      <c r="J327" s="282">
        <v>20.365268354674598</v>
      </c>
      <c r="K327" s="282">
        <v>9.9946310064953359</v>
      </c>
      <c r="L327" s="282">
        <v>8.9731969274466348</v>
      </c>
      <c r="M327" s="282">
        <v>16.014816228519699</v>
      </c>
      <c r="N327" s="282">
        <v>25.646172115964426</v>
      </c>
      <c r="O327" s="282">
        <v>11.704226772926392</v>
      </c>
      <c r="P327" s="282">
        <v>9.3588856704450976</v>
      </c>
      <c r="Q327" s="282">
        <v>20.708810802385248</v>
      </c>
      <c r="R327" s="282">
        <v>26.759712649436654</v>
      </c>
      <c r="S327" s="282">
        <v>13.872505210750834</v>
      </c>
      <c r="T327" s="282">
        <v>9.6260846880330675</v>
      </c>
      <c r="U327" s="244" t="s">
        <v>32</v>
      </c>
    </row>
    <row r="328" spans="1:21">
      <c r="A328" s="248" t="s">
        <v>195</v>
      </c>
      <c r="B328" s="282">
        <v>4.4467653888882195</v>
      </c>
      <c r="C328" s="282">
        <v>4.5</v>
      </c>
      <c r="D328" s="282">
        <v>4.3696774245554835</v>
      </c>
      <c r="E328" s="282">
        <v>3.839059019836319</v>
      </c>
      <c r="F328" s="282">
        <v>3.5678569162609888</v>
      </c>
      <c r="G328" s="282">
        <v>0</v>
      </c>
      <c r="H328" s="282">
        <v>3.6733535630675078</v>
      </c>
      <c r="I328" s="282">
        <v>2.6018117693977856</v>
      </c>
      <c r="J328" s="282">
        <v>3.5721331890008612</v>
      </c>
      <c r="K328" s="282">
        <v>0</v>
      </c>
      <c r="L328" s="282">
        <v>2.4628090268996536</v>
      </c>
      <c r="M328" s="282">
        <v>1.2798221163817789</v>
      </c>
      <c r="N328" s="282">
        <v>1.1700658942330939</v>
      </c>
      <c r="O328" s="282">
        <v>0</v>
      </c>
      <c r="P328" s="282">
        <v>1.2228646591282433</v>
      </c>
      <c r="Q328" s="282">
        <v>0</v>
      </c>
      <c r="R328" s="282">
        <v>0</v>
      </c>
      <c r="S328" s="282">
        <v>0</v>
      </c>
      <c r="T328" s="282">
        <v>0</v>
      </c>
      <c r="U328" s="244" t="s">
        <v>32</v>
      </c>
    </row>
    <row r="329" spans="1:21">
      <c r="A329" s="248" t="s">
        <v>63</v>
      </c>
      <c r="B329" s="282">
        <v>1.3025600000002292E-2</v>
      </c>
      <c r="C329" s="282">
        <v>0</v>
      </c>
      <c r="D329" s="282">
        <v>1.7002481790074863E-2</v>
      </c>
      <c r="E329" s="282">
        <v>0</v>
      </c>
      <c r="F329" s="282">
        <v>0</v>
      </c>
      <c r="G329" s="282">
        <v>0</v>
      </c>
      <c r="H329" s="282">
        <v>0</v>
      </c>
      <c r="I329" s="282">
        <v>0</v>
      </c>
      <c r="J329" s="282">
        <v>0</v>
      </c>
      <c r="K329" s="282">
        <v>0</v>
      </c>
      <c r="L329" s="282">
        <v>0</v>
      </c>
      <c r="M329" s="282">
        <v>0</v>
      </c>
      <c r="N329" s="282">
        <v>0</v>
      </c>
      <c r="O329" s="282">
        <v>0</v>
      </c>
      <c r="P329" s="282">
        <v>0</v>
      </c>
      <c r="Q329" s="282">
        <v>0</v>
      </c>
      <c r="R329" s="282">
        <v>0</v>
      </c>
      <c r="S329" s="282">
        <v>0</v>
      </c>
      <c r="T329" s="282">
        <v>0</v>
      </c>
      <c r="U329" s="244" t="s">
        <v>32</v>
      </c>
    </row>
    <row r="330" spans="1:21">
      <c r="A330" s="248" t="s">
        <v>196</v>
      </c>
      <c r="B330" s="282">
        <v>0.12417391464963211</v>
      </c>
      <c r="C330" s="282">
        <v>0.55555555555555558</v>
      </c>
      <c r="D330" s="282">
        <v>0.16208269476266338</v>
      </c>
      <c r="E330" s="282">
        <v>0</v>
      </c>
      <c r="F330" s="282">
        <v>0</v>
      </c>
      <c r="G330" s="282">
        <v>0</v>
      </c>
      <c r="H330" s="282">
        <v>0</v>
      </c>
      <c r="I330" s="282">
        <v>0</v>
      </c>
      <c r="J330" s="282">
        <v>0</v>
      </c>
      <c r="K330" s="282">
        <v>0</v>
      </c>
      <c r="L330" s="282">
        <v>0</v>
      </c>
      <c r="M330" s="282">
        <v>0</v>
      </c>
      <c r="N330" s="282">
        <v>0</v>
      </c>
      <c r="O330" s="282">
        <v>0</v>
      </c>
      <c r="P330" s="282">
        <v>0</v>
      </c>
      <c r="Q330" s="282">
        <v>0</v>
      </c>
      <c r="R330" s="282">
        <v>0</v>
      </c>
      <c r="S330" s="282">
        <v>0</v>
      </c>
      <c r="T330" s="282">
        <v>0</v>
      </c>
      <c r="U330" s="244" t="s">
        <v>32</v>
      </c>
    </row>
    <row r="331" spans="1:21">
      <c r="A331" s="248" t="s">
        <v>39</v>
      </c>
      <c r="B331" s="282">
        <v>0</v>
      </c>
      <c r="C331" s="282">
        <v>0</v>
      </c>
      <c r="D331" s="282">
        <v>0</v>
      </c>
      <c r="E331" s="282">
        <v>0</v>
      </c>
      <c r="F331" s="282">
        <v>0</v>
      </c>
      <c r="G331" s="282">
        <v>0</v>
      </c>
      <c r="H331" s="282">
        <v>0</v>
      </c>
      <c r="I331" s="282">
        <v>0</v>
      </c>
      <c r="J331" s="282">
        <v>0</v>
      </c>
      <c r="K331" s="282">
        <v>0</v>
      </c>
      <c r="L331" s="282">
        <v>0</v>
      </c>
      <c r="M331" s="282">
        <v>0</v>
      </c>
      <c r="N331" s="282">
        <v>0</v>
      </c>
      <c r="O331" s="282">
        <v>0</v>
      </c>
      <c r="P331" s="282">
        <v>0</v>
      </c>
      <c r="Q331" s="282">
        <v>0</v>
      </c>
      <c r="R331" s="282">
        <v>0</v>
      </c>
      <c r="S331" s="282">
        <v>0</v>
      </c>
      <c r="T331" s="282">
        <v>0</v>
      </c>
      <c r="U331" s="244" t="s">
        <v>32</v>
      </c>
    </row>
    <row r="332" spans="1:21">
      <c r="A332" s="249"/>
      <c r="B332" s="282"/>
      <c r="C332" s="282"/>
      <c r="D332" s="282"/>
      <c r="E332" s="282"/>
      <c r="F332" s="282"/>
      <c r="G332" s="282"/>
      <c r="H332" s="282"/>
      <c r="I332" s="282"/>
      <c r="J332" s="282"/>
      <c r="K332" s="282"/>
      <c r="L332" s="282"/>
      <c r="M332" s="282"/>
      <c r="N332" s="282"/>
      <c r="O332" s="282"/>
      <c r="P332" s="282"/>
      <c r="Q332" s="282"/>
      <c r="R332" s="282"/>
      <c r="S332" s="282"/>
      <c r="T332" s="282"/>
      <c r="U332" s="244"/>
    </row>
    <row r="334" spans="1:21">
      <c r="A334" s="243" t="s">
        <v>197</v>
      </c>
      <c r="B334" s="244"/>
      <c r="C334" s="244"/>
      <c r="D334" s="244"/>
      <c r="E334" s="244"/>
      <c r="F334" s="244"/>
      <c r="G334" s="244"/>
      <c r="H334" s="244"/>
      <c r="I334" s="244"/>
      <c r="J334" s="244"/>
      <c r="K334" s="244"/>
      <c r="L334" s="244"/>
      <c r="M334" s="244"/>
      <c r="N334" s="244"/>
      <c r="O334" s="244"/>
      <c r="P334" s="244"/>
      <c r="Q334" s="244"/>
      <c r="R334" s="244"/>
      <c r="S334" s="244"/>
      <c r="T334" s="244"/>
      <c r="U334" s="244"/>
    </row>
    <row r="335" spans="1:21">
      <c r="A335" s="245" t="s">
        <v>198</v>
      </c>
      <c r="B335" s="246"/>
      <c r="C335" s="246"/>
      <c r="D335" s="246"/>
      <c r="E335" s="246"/>
      <c r="F335" s="246"/>
      <c r="G335" s="246"/>
      <c r="H335" s="246"/>
      <c r="I335" s="246"/>
      <c r="J335" s="246"/>
      <c r="K335" s="246"/>
      <c r="L335" s="246"/>
      <c r="M335" s="246"/>
      <c r="N335" s="246"/>
      <c r="O335" s="246"/>
      <c r="P335" s="246"/>
      <c r="Q335" s="246"/>
      <c r="R335" s="246"/>
      <c r="S335" s="246"/>
      <c r="T335" s="246"/>
      <c r="U335" s="246"/>
    </row>
    <row r="336" spans="1:21">
      <c r="A336" s="278" t="s">
        <v>108</v>
      </c>
      <c r="B336" s="251" t="s">
        <v>12</v>
      </c>
      <c r="C336" s="251" t="s">
        <v>12</v>
      </c>
      <c r="D336" s="251" t="s">
        <v>13</v>
      </c>
      <c r="E336" s="251" t="s">
        <v>13</v>
      </c>
      <c r="F336" s="251" t="s">
        <v>14</v>
      </c>
      <c r="G336" s="251" t="s">
        <v>15</v>
      </c>
      <c r="H336" s="251" t="s">
        <v>16</v>
      </c>
      <c r="I336" s="251" t="s">
        <v>13</v>
      </c>
      <c r="J336" s="251" t="s">
        <v>14</v>
      </c>
      <c r="K336" s="251" t="s">
        <v>15</v>
      </c>
      <c r="L336" s="251" t="s">
        <v>16</v>
      </c>
      <c r="M336" s="251" t="s">
        <v>13</v>
      </c>
      <c r="N336" s="251" t="s">
        <v>14</v>
      </c>
      <c r="O336" s="251" t="s">
        <v>15</v>
      </c>
      <c r="P336" s="251" t="s">
        <v>16</v>
      </c>
      <c r="Q336" s="251" t="s">
        <v>13</v>
      </c>
      <c r="R336" s="251" t="s">
        <v>14</v>
      </c>
      <c r="S336" s="251" t="s">
        <v>15</v>
      </c>
      <c r="T336" s="251" t="s">
        <v>16</v>
      </c>
      <c r="U336" s="244"/>
    </row>
    <row r="337" spans="1:21">
      <c r="A337" s="279" t="s">
        <v>285</v>
      </c>
      <c r="B337" s="252">
        <v>2019</v>
      </c>
      <c r="C337" s="252">
        <v>2023</v>
      </c>
      <c r="D337" s="252">
        <v>2025</v>
      </c>
      <c r="E337" s="252">
        <v>2030</v>
      </c>
      <c r="F337" s="252">
        <v>2030</v>
      </c>
      <c r="G337" s="252">
        <v>2030</v>
      </c>
      <c r="H337" s="252">
        <v>2030</v>
      </c>
      <c r="I337" s="252">
        <v>2035</v>
      </c>
      <c r="J337" s="252">
        <v>2035</v>
      </c>
      <c r="K337" s="252">
        <v>2035</v>
      </c>
      <c r="L337" s="252">
        <v>2035</v>
      </c>
      <c r="M337" s="252">
        <v>2040</v>
      </c>
      <c r="N337" s="252">
        <v>2040</v>
      </c>
      <c r="O337" s="252">
        <v>2040</v>
      </c>
      <c r="P337" s="252">
        <v>2040</v>
      </c>
      <c r="Q337" s="252">
        <v>2050</v>
      </c>
      <c r="R337" s="252">
        <v>2050</v>
      </c>
      <c r="S337" s="252">
        <v>2050</v>
      </c>
      <c r="T337" s="252">
        <v>2050</v>
      </c>
      <c r="U337" s="247" t="s">
        <v>17</v>
      </c>
    </row>
    <row r="338" spans="1:21">
      <c r="A338" s="248" t="s">
        <v>193</v>
      </c>
      <c r="B338" s="282">
        <v>2.3635881599999999</v>
      </c>
      <c r="C338" s="282">
        <v>3.8888888888888888</v>
      </c>
      <c r="D338" s="282">
        <v>5.9109596282060979</v>
      </c>
      <c r="E338" s="282">
        <v>16.136994733577978</v>
      </c>
      <c r="F338" s="282">
        <v>21.664192548253229</v>
      </c>
      <c r="G338" s="282">
        <v>12.17988295139898</v>
      </c>
      <c r="H338" s="282">
        <v>14.577014289667357</v>
      </c>
      <c r="I338" s="282">
        <v>33.470838807502751</v>
      </c>
      <c r="J338" s="282">
        <v>42.453034206342807</v>
      </c>
      <c r="K338" s="282">
        <v>23.621451102351628</v>
      </c>
      <c r="L338" s="282">
        <v>29.4073762556745</v>
      </c>
      <c r="M338" s="282">
        <v>53.062180958923697</v>
      </c>
      <c r="N338" s="282">
        <v>62.888256031980085</v>
      </c>
      <c r="O338" s="282">
        <v>37.015756284249861</v>
      </c>
      <c r="P338" s="282">
        <v>44.501674798639307</v>
      </c>
      <c r="Q338" s="282">
        <v>65.844383584834276</v>
      </c>
      <c r="R338" s="282">
        <v>69.818832413836944</v>
      </c>
      <c r="S338" s="282">
        <v>57.138997222266141</v>
      </c>
      <c r="T338" s="282">
        <v>58.49329862058822</v>
      </c>
      <c r="U338" s="244" t="s">
        <v>32</v>
      </c>
    </row>
    <row r="339" spans="1:21">
      <c r="A339" s="248" t="s">
        <v>33</v>
      </c>
      <c r="B339" s="281">
        <v>0</v>
      </c>
      <c r="C339" s="282">
        <v>0</v>
      </c>
      <c r="D339" s="282">
        <v>4.8914408352068492E-2</v>
      </c>
      <c r="E339" s="282">
        <v>0.70823141576760107</v>
      </c>
      <c r="F339" s="282">
        <v>0.70537627241140488</v>
      </c>
      <c r="G339" s="282">
        <v>1.5297629259441572</v>
      </c>
      <c r="H339" s="282">
        <v>3.4131827323571802</v>
      </c>
      <c r="I339" s="282">
        <v>1.4486354789929015</v>
      </c>
      <c r="J339" s="282">
        <v>1.4155804776399057</v>
      </c>
      <c r="K339" s="282">
        <v>3.1683833660872915</v>
      </c>
      <c r="L339" s="282">
        <v>6.7602886972892522</v>
      </c>
      <c r="M339" s="282">
        <v>2.3769235840314042</v>
      </c>
      <c r="N339" s="282">
        <v>2.2969932307448553</v>
      </c>
      <c r="O339" s="282">
        <v>4.8807080719496723</v>
      </c>
      <c r="P339" s="282">
        <v>10.184760470136297</v>
      </c>
      <c r="Q339" s="282">
        <v>4.0466392324862497</v>
      </c>
      <c r="R339" s="282">
        <v>3.8229939585456636</v>
      </c>
      <c r="S339" s="282">
        <v>7.743584807606025</v>
      </c>
      <c r="T339" s="282">
        <v>15.96177182621247</v>
      </c>
      <c r="U339" s="244" t="s">
        <v>32</v>
      </c>
    </row>
    <row r="340" spans="1:21">
      <c r="A340" s="248" t="s">
        <v>194</v>
      </c>
      <c r="B340" s="282">
        <v>0.74194747999999999</v>
      </c>
      <c r="C340" s="282">
        <v>0.83333333333333326</v>
      </c>
      <c r="D340" s="282">
        <v>0.46450188332829301</v>
      </c>
      <c r="E340" s="282">
        <v>1.6601632994491946</v>
      </c>
      <c r="F340" s="282">
        <v>1.1192620460069618</v>
      </c>
      <c r="G340" s="282">
        <v>2.6500136225807505</v>
      </c>
      <c r="H340" s="282">
        <v>0.99801754407827825</v>
      </c>
      <c r="I340" s="282">
        <v>1.5700719388643671</v>
      </c>
      <c r="J340" s="282">
        <v>0.56530770445516276</v>
      </c>
      <c r="K340" s="282">
        <v>2.4205900555144884</v>
      </c>
      <c r="L340" s="282">
        <v>0.56530770445516276</v>
      </c>
      <c r="M340" s="282">
        <v>1.846982280842804</v>
      </c>
      <c r="N340" s="282">
        <v>0.49694692773933391</v>
      </c>
      <c r="O340" s="282">
        <v>3.1043162750726419</v>
      </c>
      <c r="P340" s="282">
        <v>0.52279360268585084</v>
      </c>
      <c r="Q340" s="282">
        <v>0</v>
      </c>
      <c r="R340" s="282">
        <v>0</v>
      </c>
      <c r="S340" s="282">
        <v>0</v>
      </c>
      <c r="T340" s="282">
        <v>0</v>
      </c>
      <c r="U340" s="244" t="s">
        <v>32</v>
      </c>
    </row>
    <row r="341" spans="1:21">
      <c r="A341" s="248" t="s">
        <v>35</v>
      </c>
      <c r="B341" s="282">
        <v>0</v>
      </c>
      <c r="C341" s="282">
        <v>0</v>
      </c>
      <c r="D341" s="282">
        <v>0</v>
      </c>
      <c r="E341" s="282">
        <v>0</v>
      </c>
      <c r="F341" s="282">
        <v>0</v>
      </c>
      <c r="G341" s="282">
        <v>0</v>
      </c>
      <c r="H341" s="282">
        <v>0</v>
      </c>
      <c r="I341" s="282">
        <v>0</v>
      </c>
      <c r="J341" s="282">
        <v>0</v>
      </c>
      <c r="K341" s="282">
        <v>0</v>
      </c>
      <c r="L341" s="282">
        <v>0</v>
      </c>
      <c r="M341" s="282">
        <v>0</v>
      </c>
      <c r="N341" s="282">
        <v>0</v>
      </c>
      <c r="O341" s="282">
        <v>0</v>
      </c>
      <c r="P341" s="282">
        <v>0</v>
      </c>
      <c r="Q341" s="282">
        <v>0</v>
      </c>
      <c r="R341" s="282">
        <v>0</v>
      </c>
      <c r="S341" s="282">
        <v>0</v>
      </c>
      <c r="T341" s="282">
        <v>0</v>
      </c>
      <c r="U341" s="244" t="s">
        <v>32</v>
      </c>
    </row>
    <row r="342" spans="1:21">
      <c r="A342" s="248" t="s">
        <v>195</v>
      </c>
      <c r="B342" s="282">
        <v>7.8899020541282532</v>
      </c>
      <c r="C342" s="282">
        <v>0</v>
      </c>
      <c r="D342" s="282">
        <v>13.313647229423033</v>
      </c>
      <c r="E342" s="282">
        <v>27.759989071944897</v>
      </c>
      <c r="F342" s="282">
        <v>20.763329624979551</v>
      </c>
      <c r="G342" s="282">
        <v>31.949057491470192</v>
      </c>
      <c r="H342" s="282">
        <v>29.708049770753803</v>
      </c>
      <c r="I342" s="282">
        <v>27.126250370073102</v>
      </c>
      <c r="J342" s="282">
        <v>19.806191046014117</v>
      </c>
      <c r="K342" s="282">
        <v>34.343688437225275</v>
      </c>
      <c r="L342" s="282">
        <v>27.226404343944935</v>
      </c>
      <c r="M342" s="282">
        <v>17.639904908528774</v>
      </c>
      <c r="N342" s="282">
        <v>6.930177966608694</v>
      </c>
      <c r="O342" s="282">
        <v>32.152422358957281</v>
      </c>
      <c r="P342" s="282">
        <v>19.725992553476075</v>
      </c>
      <c r="Q342" s="282">
        <v>7.3690282039255743</v>
      </c>
      <c r="R342" s="282">
        <v>1.452923148981409</v>
      </c>
      <c r="S342" s="282">
        <v>17.479237322102907</v>
      </c>
      <c r="T342" s="282">
        <v>4.9433128087403722</v>
      </c>
      <c r="U342" s="244" t="s">
        <v>32</v>
      </c>
    </row>
    <row r="343" spans="1:21">
      <c r="A343" s="248" t="s">
        <v>63</v>
      </c>
      <c r="B343" s="282">
        <v>0</v>
      </c>
      <c r="C343" s="282">
        <v>0</v>
      </c>
      <c r="D343" s="282">
        <v>0</v>
      </c>
      <c r="E343" s="282">
        <v>0</v>
      </c>
      <c r="F343" s="282">
        <v>0</v>
      </c>
      <c r="G343" s="282">
        <v>0</v>
      </c>
      <c r="H343" s="282">
        <v>0</v>
      </c>
      <c r="I343" s="282">
        <v>0</v>
      </c>
      <c r="J343" s="282">
        <v>0</v>
      </c>
      <c r="K343" s="282">
        <v>0</v>
      </c>
      <c r="L343" s="282">
        <v>0</v>
      </c>
      <c r="M343" s="282">
        <v>0</v>
      </c>
      <c r="N343" s="282">
        <v>0</v>
      </c>
      <c r="O343" s="282">
        <v>0</v>
      </c>
      <c r="P343" s="282">
        <v>0</v>
      </c>
      <c r="Q343" s="282">
        <v>0</v>
      </c>
      <c r="R343" s="282">
        <v>0</v>
      </c>
      <c r="S343" s="282">
        <v>0</v>
      </c>
      <c r="T343" s="282">
        <v>0</v>
      </c>
      <c r="U343" s="244" t="s">
        <v>32</v>
      </c>
    </row>
    <row r="344" spans="1:21">
      <c r="A344" s="248" t="s">
        <v>196</v>
      </c>
      <c r="B344" s="282">
        <v>129.6388783853036</v>
      </c>
      <c r="C344" s="282">
        <v>123.05555555555556</v>
      </c>
      <c r="D344" s="282">
        <v>120.50144970741465</v>
      </c>
      <c r="E344" s="282">
        <v>80.491198972203392</v>
      </c>
      <c r="F344" s="282">
        <v>75.065400360219328</v>
      </c>
      <c r="G344" s="282">
        <v>83.490344305483887</v>
      </c>
      <c r="H344" s="282">
        <v>78.277413528314483</v>
      </c>
      <c r="I344" s="282">
        <v>50.853483039661327</v>
      </c>
      <c r="J344" s="282">
        <v>37.897856272368273</v>
      </c>
      <c r="K344" s="282">
        <v>63.772809326714494</v>
      </c>
      <c r="L344" s="282">
        <v>51.784971311952305</v>
      </c>
      <c r="M344" s="282">
        <v>20.520135745268426</v>
      </c>
      <c r="N344" s="282">
        <v>8.4901720887421668</v>
      </c>
      <c r="O344" s="282">
        <v>37.246708454032493</v>
      </c>
      <c r="P344" s="282">
        <v>24.381851280964185</v>
      </c>
      <c r="Q344" s="282">
        <v>0.49143029993826248</v>
      </c>
      <c r="R344" s="282">
        <v>0</v>
      </c>
      <c r="S344" s="282">
        <v>1.3328643923742443</v>
      </c>
      <c r="T344" s="282">
        <v>0</v>
      </c>
      <c r="U344" s="244" t="s">
        <v>32</v>
      </c>
    </row>
    <row r="345" spans="1:21">
      <c r="A345" s="248" t="s">
        <v>39</v>
      </c>
      <c r="B345" s="282">
        <v>0</v>
      </c>
      <c r="C345" s="282">
        <v>0</v>
      </c>
      <c r="D345" s="282">
        <v>0</v>
      </c>
      <c r="E345" s="282">
        <v>0</v>
      </c>
      <c r="F345" s="282">
        <v>0</v>
      </c>
      <c r="G345" s="282">
        <v>0</v>
      </c>
      <c r="H345" s="282">
        <v>0</v>
      </c>
      <c r="I345" s="282">
        <v>0</v>
      </c>
      <c r="J345" s="282">
        <v>0</v>
      </c>
      <c r="K345" s="282">
        <v>0</v>
      </c>
      <c r="L345" s="282">
        <v>0</v>
      </c>
      <c r="M345" s="282">
        <v>0</v>
      </c>
      <c r="N345" s="282">
        <v>0</v>
      </c>
      <c r="O345" s="282">
        <v>0</v>
      </c>
      <c r="P345" s="282">
        <v>0</v>
      </c>
      <c r="Q345" s="282">
        <v>0</v>
      </c>
      <c r="R345" s="282">
        <v>0</v>
      </c>
      <c r="S345" s="282">
        <v>0</v>
      </c>
      <c r="T345" s="282">
        <v>0</v>
      </c>
      <c r="U345" s="244" t="s">
        <v>32</v>
      </c>
    </row>
    <row r="346" spans="1:21">
      <c r="A346" s="249"/>
      <c r="B346" s="282"/>
      <c r="C346" s="282"/>
      <c r="D346" s="282"/>
      <c r="E346" s="282"/>
      <c r="F346" s="282"/>
      <c r="G346" s="282"/>
      <c r="H346" s="282"/>
      <c r="I346" s="282"/>
      <c r="J346" s="282"/>
      <c r="K346" s="282"/>
      <c r="L346" s="282"/>
      <c r="M346" s="282"/>
      <c r="N346" s="282"/>
      <c r="O346" s="282"/>
      <c r="P346" s="282"/>
      <c r="Q346" s="282"/>
      <c r="R346" s="282"/>
      <c r="S346" s="282"/>
      <c r="T346" s="282"/>
      <c r="U346" s="244"/>
    </row>
    <row r="348" spans="1:21">
      <c r="A348" s="253" t="s">
        <v>199</v>
      </c>
    </row>
    <row r="349" spans="1:21">
      <c r="A349" s="245" t="s">
        <v>200</v>
      </c>
      <c r="B349" s="246"/>
      <c r="C349" s="246"/>
      <c r="D349" s="246"/>
      <c r="E349" s="246"/>
      <c r="F349" s="246"/>
      <c r="G349" s="246"/>
      <c r="H349" s="246"/>
      <c r="I349" s="246"/>
      <c r="J349" s="246"/>
      <c r="K349" s="246"/>
      <c r="L349" s="246"/>
      <c r="M349" s="246"/>
      <c r="N349" s="246"/>
      <c r="O349" s="246"/>
      <c r="P349" s="246"/>
      <c r="Q349" s="246"/>
      <c r="R349" s="246"/>
      <c r="S349" s="246"/>
      <c r="T349" s="246"/>
      <c r="U349" s="246"/>
    </row>
    <row r="350" spans="1:21">
      <c r="A350" s="278" t="s">
        <v>108</v>
      </c>
      <c r="B350" s="251" t="s">
        <v>12</v>
      </c>
      <c r="C350" s="251" t="s">
        <v>12</v>
      </c>
      <c r="D350" s="251" t="s">
        <v>13</v>
      </c>
      <c r="E350" s="251" t="s">
        <v>13</v>
      </c>
      <c r="F350" s="251" t="s">
        <v>14</v>
      </c>
      <c r="G350" s="251" t="s">
        <v>15</v>
      </c>
      <c r="H350" s="251" t="s">
        <v>16</v>
      </c>
      <c r="I350" s="251" t="s">
        <v>13</v>
      </c>
      <c r="J350" s="251" t="s">
        <v>14</v>
      </c>
      <c r="K350" s="251" t="s">
        <v>15</v>
      </c>
      <c r="L350" s="251" t="s">
        <v>16</v>
      </c>
      <c r="M350" s="251" t="s">
        <v>13</v>
      </c>
      <c r="N350" s="251" t="s">
        <v>14</v>
      </c>
      <c r="O350" s="251" t="s">
        <v>15</v>
      </c>
      <c r="P350" s="251" t="s">
        <v>16</v>
      </c>
      <c r="Q350" s="251" t="s">
        <v>13</v>
      </c>
      <c r="R350" s="251" t="s">
        <v>14</v>
      </c>
      <c r="S350" s="251" t="s">
        <v>15</v>
      </c>
      <c r="T350" s="251" t="s">
        <v>16</v>
      </c>
      <c r="U350" s="244"/>
    </row>
    <row r="351" spans="1:21">
      <c r="A351" s="279" t="s">
        <v>285</v>
      </c>
      <c r="B351" s="252">
        <v>2019</v>
      </c>
      <c r="C351" s="252">
        <v>2023</v>
      </c>
      <c r="D351" s="252">
        <v>2025</v>
      </c>
      <c r="E351" s="252">
        <v>2030</v>
      </c>
      <c r="F351" s="252">
        <v>2030</v>
      </c>
      <c r="G351" s="252">
        <v>2030</v>
      </c>
      <c r="H351" s="252">
        <v>2030</v>
      </c>
      <c r="I351" s="252">
        <v>2035</v>
      </c>
      <c r="J351" s="252">
        <v>2035</v>
      </c>
      <c r="K351" s="252">
        <v>2035</v>
      </c>
      <c r="L351" s="252">
        <v>2035</v>
      </c>
      <c r="M351" s="252">
        <v>2040</v>
      </c>
      <c r="N351" s="252">
        <v>2040</v>
      </c>
      <c r="O351" s="252">
        <v>2040</v>
      </c>
      <c r="P351" s="252">
        <v>2040</v>
      </c>
      <c r="Q351" s="252">
        <v>2050</v>
      </c>
      <c r="R351" s="252">
        <v>2050</v>
      </c>
      <c r="S351" s="252">
        <v>2050</v>
      </c>
      <c r="T351" s="252">
        <v>2050</v>
      </c>
      <c r="U351" s="247" t="s">
        <v>17</v>
      </c>
    </row>
    <row r="352" spans="1:21">
      <c r="A352" s="248" t="s">
        <v>193</v>
      </c>
      <c r="B352" s="282">
        <v>0</v>
      </c>
      <c r="C352" s="282"/>
      <c r="D352" s="282">
        <v>0</v>
      </c>
      <c r="E352" s="282">
        <v>1.1560965809649997</v>
      </c>
      <c r="F352" s="282">
        <v>1.1683954807625001</v>
      </c>
      <c r="G352" s="282">
        <v>1.1683954807625001</v>
      </c>
      <c r="H352" s="282">
        <v>1.1683954807625001</v>
      </c>
      <c r="I352" s="282">
        <v>1.2572208681888888</v>
      </c>
      <c r="J352" s="282">
        <v>1.2954841120033334</v>
      </c>
      <c r="K352" s="282">
        <v>1.2298899797500003</v>
      </c>
      <c r="L352" s="282">
        <v>1.2954841120033334</v>
      </c>
      <c r="M352" s="282">
        <v>1.4143734767125</v>
      </c>
      <c r="N352" s="282">
        <v>1.9481759503833334</v>
      </c>
      <c r="O352" s="282">
        <v>1.9071796177250002</v>
      </c>
      <c r="P352" s="282">
        <v>1.9481759503833334</v>
      </c>
      <c r="Q352" s="282">
        <v>2.43044962519375</v>
      </c>
      <c r="R352" s="282">
        <v>2.5010974532699999</v>
      </c>
      <c r="S352" s="282">
        <v>2.4764996536749999</v>
      </c>
      <c r="T352" s="282">
        <v>2.5010974532699999</v>
      </c>
      <c r="U352" s="244" t="s">
        <v>32</v>
      </c>
    </row>
    <row r="353" spans="1:21">
      <c r="A353" s="248" t="s">
        <v>33</v>
      </c>
      <c r="B353" s="282">
        <v>0</v>
      </c>
      <c r="C353" s="282"/>
      <c r="D353" s="282">
        <v>0</v>
      </c>
      <c r="E353" s="282">
        <v>0</v>
      </c>
      <c r="F353" s="282">
        <v>0</v>
      </c>
      <c r="G353" s="282">
        <v>0</v>
      </c>
      <c r="H353" s="282">
        <v>0</v>
      </c>
      <c r="I353" s="282">
        <v>1.8944584152520454</v>
      </c>
      <c r="J353" s="282">
        <v>4.4404648400360278</v>
      </c>
      <c r="K353" s="282">
        <v>2.1653482092413157</v>
      </c>
      <c r="L353" s="282">
        <v>4.4676513594648188</v>
      </c>
      <c r="M353" s="282">
        <v>6.1374317921947057</v>
      </c>
      <c r="N353" s="282">
        <v>11.671836761007611</v>
      </c>
      <c r="O353" s="282">
        <v>9.6363421803469134</v>
      </c>
      <c r="P353" s="282">
        <v>11.686607029662731</v>
      </c>
      <c r="Q353" s="282">
        <v>15.62927642562985</v>
      </c>
      <c r="R353" s="282">
        <v>19.575351528753117</v>
      </c>
      <c r="S353" s="282">
        <v>18.830250195888226</v>
      </c>
      <c r="T353" s="282">
        <v>19.575351528753117</v>
      </c>
      <c r="U353" s="244" t="s">
        <v>32</v>
      </c>
    </row>
    <row r="354" spans="1:21">
      <c r="A354" s="248" t="s">
        <v>194</v>
      </c>
      <c r="B354" s="282">
        <v>0</v>
      </c>
      <c r="C354" s="282"/>
      <c r="D354" s="282">
        <v>0</v>
      </c>
      <c r="E354" s="282">
        <v>2.2066254605643749</v>
      </c>
      <c r="F354" s="282">
        <v>2.1808889265589029</v>
      </c>
      <c r="G354" s="282">
        <v>2.2533590914650001</v>
      </c>
      <c r="H354" s="282">
        <v>2.1808889265589029</v>
      </c>
      <c r="I354" s="282">
        <v>9.3775691554976266</v>
      </c>
      <c r="J354" s="282">
        <v>8.8809296800720556</v>
      </c>
      <c r="K354" s="282">
        <v>10.826741046206578</v>
      </c>
      <c r="L354" s="282">
        <v>8.9353027189296377</v>
      </c>
      <c r="M354" s="282">
        <v>15.311383168778816</v>
      </c>
      <c r="N354" s="282">
        <v>13.071687759779053</v>
      </c>
      <c r="O354" s="282">
        <v>15.408137572747558</v>
      </c>
      <c r="P354" s="282">
        <v>13.056917491123933</v>
      </c>
      <c r="Q354" s="282">
        <v>15.912117467894728</v>
      </c>
      <c r="R354" s="282">
        <v>10.198432368753112</v>
      </c>
      <c r="S354" s="282">
        <v>14.189603597567997</v>
      </c>
      <c r="T354" s="282">
        <v>10.198432368753112</v>
      </c>
      <c r="U354" s="244" t="s">
        <v>32</v>
      </c>
    </row>
    <row r="355" spans="1:21">
      <c r="A355" s="248" t="s">
        <v>35</v>
      </c>
      <c r="B355" s="282">
        <v>0</v>
      </c>
      <c r="C355" s="282"/>
      <c r="D355" s="282">
        <v>0</v>
      </c>
      <c r="E355" s="282">
        <v>0</v>
      </c>
      <c r="F355" s="282">
        <v>0</v>
      </c>
      <c r="G355" s="282">
        <v>0</v>
      </c>
      <c r="H355" s="282">
        <v>0</v>
      </c>
      <c r="I355" s="282">
        <v>0</v>
      </c>
      <c r="J355" s="282">
        <v>0</v>
      </c>
      <c r="K355" s="282">
        <v>0</v>
      </c>
      <c r="L355" s="282">
        <v>0</v>
      </c>
      <c r="M355" s="282">
        <v>0</v>
      </c>
      <c r="N355" s="282">
        <v>0</v>
      </c>
      <c r="O355" s="282">
        <v>0</v>
      </c>
      <c r="P355" s="282">
        <v>0</v>
      </c>
      <c r="Q355" s="282">
        <v>0</v>
      </c>
      <c r="R355" s="282">
        <v>0</v>
      </c>
      <c r="S355" s="282">
        <v>0</v>
      </c>
      <c r="T355" s="282">
        <v>0</v>
      </c>
      <c r="U355" s="244" t="s">
        <v>32</v>
      </c>
    </row>
    <row r="356" spans="1:21">
      <c r="A356" s="248" t="s">
        <v>195</v>
      </c>
      <c r="B356" s="282">
        <v>0</v>
      </c>
      <c r="C356" s="282"/>
      <c r="D356" s="282">
        <v>0.92383439999999994</v>
      </c>
      <c r="E356" s="282">
        <v>2.5893332099248467</v>
      </c>
      <c r="F356" s="282">
        <v>2.5893332099248467</v>
      </c>
      <c r="G356" s="282">
        <v>2.5893332099248467</v>
      </c>
      <c r="H356" s="282">
        <v>2.5893332099248467</v>
      </c>
      <c r="I356" s="282">
        <v>8.3684518531416288</v>
      </c>
      <c r="J356" s="282">
        <v>8.3684518531416288</v>
      </c>
      <c r="K356" s="282">
        <v>8.3684518531416288</v>
      </c>
      <c r="L356" s="282">
        <v>8.3684518531416288</v>
      </c>
      <c r="M356" s="282">
        <v>13.103764625440046</v>
      </c>
      <c r="N356" s="282">
        <v>12.303745311465812</v>
      </c>
      <c r="O356" s="282">
        <v>12.303745311465812</v>
      </c>
      <c r="P356" s="282">
        <v>12.303745311465812</v>
      </c>
      <c r="Q356" s="282">
        <v>20.822989206529993</v>
      </c>
      <c r="R356" s="282">
        <v>20.769596926513252</v>
      </c>
      <c r="S356" s="282">
        <v>20.769596926513252</v>
      </c>
      <c r="T356" s="282">
        <v>20.769596926513252</v>
      </c>
      <c r="U356" s="244" t="s">
        <v>32</v>
      </c>
    </row>
    <row r="357" spans="1:21">
      <c r="A357" s="248" t="s">
        <v>63</v>
      </c>
      <c r="B357" s="282">
        <v>0</v>
      </c>
      <c r="C357" s="282"/>
      <c r="D357" s="282">
        <v>0</v>
      </c>
      <c r="E357" s="282">
        <v>0</v>
      </c>
      <c r="F357" s="282">
        <v>0</v>
      </c>
      <c r="G357" s="282">
        <v>0</v>
      </c>
      <c r="H357" s="282">
        <v>0</v>
      </c>
      <c r="I357" s="282">
        <v>0</v>
      </c>
      <c r="J357" s="282">
        <v>0</v>
      </c>
      <c r="K357" s="282">
        <v>0</v>
      </c>
      <c r="L357" s="282">
        <v>0</v>
      </c>
      <c r="M357" s="282">
        <v>0</v>
      </c>
      <c r="N357" s="282">
        <v>0</v>
      </c>
      <c r="O357" s="282">
        <v>0</v>
      </c>
      <c r="P357" s="282">
        <v>0</v>
      </c>
      <c r="Q357" s="282">
        <v>0</v>
      </c>
      <c r="R357" s="282">
        <v>0</v>
      </c>
      <c r="S357" s="282">
        <v>0</v>
      </c>
      <c r="T357" s="282">
        <v>0</v>
      </c>
      <c r="U357" s="244" t="s">
        <v>32</v>
      </c>
    </row>
    <row r="358" spans="1:21">
      <c r="A358" s="248" t="s">
        <v>196</v>
      </c>
      <c r="B358" s="282">
        <v>0</v>
      </c>
      <c r="C358" s="282"/>
      <c r="D358" s="282">
        <v>173.24043453086659</v>
      </c>
      <c r="E358" s="282">
        <v>128.90925072262968</v>
      </c>
      <c r="F358" s="282">
        <v>126.98394400371913</v>
      </c>
      <c r="G358" s="282">
        <v>133.12294497074748</v>
      </c>
      <c r="H358" s="282">
        <v>126.97303955908632</v>
      </c>
      <c r="I358" s="282">
        <v>89.691860885170968</v>
      </c>
      <c r="J358" s="282">
        <v>87.393737613003978</v>
      </c>
      <c r="K358" s="282">
        <v>109.47752955693669</v>
      </c>
      <c r="L358" s="282">
        <v>87.257805015860029</v>
      </c>
      <c r="M358" s="282">
        <v>56.371963112114429</v>
      </c>
      <c r="N358" s="282">
        <v>53.128872835860534</v>
      </c>
      <c r="O358" s="282">
        <v>85.630733805045622</v>
      </c>
      <c r="P358" s="282">
        <v>53.114102567205421</v>
      </c>
      <c r="Q358" s="282">
        <v>28.390396691069082</v>
      </c>
      <c r="R358" s="282">
        <v>16.94434939481981</v>
      </c>
      <c r="S358" s="282">
        <v>51.71024271174398</v>
      </c>
      <c r="T358" s="282">
        <v>16.94434939481981</v>
      </c>
      <c r="U358" s="244" t="s">
        <v>32</v>
      </c>
    </row>
    <row r="359" spans="1:21">
      <c r="A359" s="248" t="s">
        <v>39</v>
      </c>
      <c r="B359" s="282">
        <v>0</v>
      </c>
      <c r="C359" s="282"/>
      <c r="D359" s="282">
        <v>0</v>
      </c>
      <c r="E359" s="282">
        <v>0</v>
      </c>
      <c r="F359" s="282">
        <v>0</v>
      </c>
      <c r="G359" s="282">
        <v>0</v>
      </c>
      <c r="H359" s="282">
        <v>0</v>
      </c>
      <c r="I359" s="282">
        <v>0</v>
      </c>
      <c r="J359" s="282">
        <v>0</v>
      </c>
      <c r="K359" s="282">
        <v>0</v>
      </c>
      <c r="L359" s="282">
        <v>0</v>
      </c>
      <c r="M359" s="282">
        <v>0</v>
      </c>
      <c r="N359" s="282">
        <v>0</v>
      </c>
      <c r="O359" s="282">
        <v>0</v>
      </c>
      <c r="P359" s="282">
        <v>0</v>
      </c>
      <c r="Q359" s="282">
        <v>0</v>
      </c>
      <c r="R359" s="282">
        <v>0</v>
      </c>
      <c r="S359" s="282">
        <v>0</v>
      </c>
      <c r="T359" s="282">
        <v>0</v>
      </c>
      <c r="U359" s="244" t="s">
        <v>32</v>
      </c>
    </row>
    <row r="361" spans="1:21">
      <c r="A361" s="249"/>
    </row>
    <row r="362" spans="1:21">
      <c r="A362" s="243" t="s">
        <v>201</v>
      </c>
      <c r="B362" s="244"/>
      <c r="C362" s="244"/>
      <c r="D362" s="244"/>
      <c r="E362" s="244"/>
      <c r="F362" s="244"/>
      <c r="G362" s="244"/>
      <c r="H362" s="244"/>
      <c r="I362" s="244"/>
      <c r="J362" s="244"/>
      <c r="K362" s="244"/>
      <c r="L362" s="244"/>
      <c r="M362" s="244"/>
      <c r="N362" s="244"/>
      <c r="O362" s="244"/>
      <c r="P362" s="244"/>
      <c r="Q362" s="244"/>
      <c r="R362" s="244"/>
      <c r="S362" s="244"/>
      <c r="T362" s="244"/>
      <c r="U362" s="244"/>
    </row>
    <row r="363" spans="1:21">
      <c r="A363" s="254" t="s">
        <v>202</v>
      </c>
      <c r="B363" s="255"/>
      <c r="C363" s="255"/>
      <c r="D363" s="255"/>
      <c r="E363" s="255"/>
      <c r="F363" s="255"/>
      <c r="G363" s="255"/>
      <c r="H363" s="255"/>
      <c r="I363" s="255"/>
      <c r="J363" s="255"/>
      <c r="K363" s="255"/>
      <c r="L363" s="255"/>
      <c r="M363" s="255"/>
      <c r="N363" s="255"/>
      <c r="O363" s="255"/>
      <c r="P363" s="255"/>
      <c r="Q363" s="255"/>
      <c r="R363" s="255"/>
      <c r="S363" s="255"/>
      <c r="T363" s="255"/>
      <c r="U363" s="255"/>
    </row>
    <row r="364" spans="1:21">
      <c r="A364" s="278" t="s">
        <v>108</v>
      </c>
      <c r="B364" s="251" t="s">
        <v>12</v>
      </c>
      <c r="C364" s="251" t="s">
        <v>12</v>
      </c>
      <c r="D364" s="251" t="s">
        <v>13</v>
      </c>
      <c r="E364" s="251" t="s">
        <v>13</v>
      </c>
      <c r="F364" s="251" t="s">
        <v>14</v>
      </c>
      <c r="G364" s="251" t="s">
        <v>15</v>
      </c>
      <c r="H364" s="251" t="s">
        <v>16</v>
      </c>
      <c r="I364" s="251" t="s">
        <v>13</v>
      </c>
      <c r="J364" s="251" t="s">
        <v>14</v>
      </c>
      <c r="K364" s="251" t="s">
        <v>15</v>
      </c>
      <c r="L364" s="251" t="s">
        <v>16</v>
      </c>
      <c r="M364" s="251" t="s">
        <v>13</v>
      </c>
      <c r="N364" s="251" t="s">
        <v>14</v>
      </c>
      <c r="O364" s="251" t="s">
        <v>15</v>
      </c>
      <c r="P364" s="251" t="s">
        <v>16</v>
      </c>
      <c r="Q364" s="251" t="s">
        <v>13</v>
      </c>
      <c r="R364" s="251" t="s">
        <v>14</v>
      </c>
      <c r="S364" s="251" t="s">
        <v>15</v>
      </c>
      <c r="T364" s="251" t="s">
        <v>16</v>
      </c>
      <c r="U364" s="244"/>
    </row>
    <row r="365" spans="1:21">
      <c r="A365" s="279" t="s">
        <v>285</v>
      </c>
      <c r="B365" s="252">
        <v>2019</v>
      </c>
      <c r="C365" s="252">
        <v>2023</v>
      </c>
      <c r="D365" s="252">
        <v>2025</v>
      </c>
      <c r="E365" s="252">
        <v>2030</v>
      </c>
      <c r="F365" s="252">
        <v>2030</v>
      </c>
      <c r="G365" s="252">
        <v>2030</v>
      </c>
      <c r="H365" s="252">
        <v>2030</v>
      </c>
      <c r="I365" s="252">
        <v>2035</v>
      </c>
      <c r="J365" s="252">
        <v>2035</v>
      </c>
      <c r="K365" s="252">
        <v>2035</v>
      </c>
      <c r="L365" s="252">
        <v>2035</v>
      </c>
      <c r="M365" s="252">
        <v>2040</v>
      </c>
      <c r="N365" s="252">
        <v>2040</v>
      </c>
      <c r="O365" s="252">
        <v>2040</v>
      </c>
      <c r="P365" s="252">
        <v>2040</v>
      </c>
      <c r="Q365" s="252">
        <v>2050</v>
      </c>
      <c r="R365" s="252">
        <v>2050</v>
      </c>
      <c r="S365" s="252">
        <v>2050</v>
      </c>
      <c r="T365" s="252">
        <v>2050</v>
      </c>
      <c r="U365" s="247" t="s">
        <v>17</v>
      </c>
    </row>
    <row r="366" spans="1:21">
      <c r="A366" s="248" t="s">
        <v>193</v>
      </c>
      <c r="B366" s="282">
        <v>11.446234369444447</v>
      </c>
      <c r="C366" s="282">
        <v>7.3888888888888893</v>
      </c>
      <c r="D366" s="282">
        <v>10.533794810468601</v>
      </c>
      <c r="E366" s="282">
        <v>10.06462134648134</v>
      </c>
      <c r="F366" s="282">
        <v>13.484206949327911</v>
      </c>
      <c r="G366" s="282">
        <v>10.988499062935713</v>
      </c>
      <c r="H366" s="282">
        <v>9.4620911732524249</v>
      </c>
      <c r="I366" s="282">
        <v>11.107749561123986</v>
      </c>
      <c r="J366" s="282">
        <v>14.366193026311196</v>
      </c>
      <c r="K366" s="282">
        <v>10.757688205222379</v>
      </c>
      <c r="L366" s="282">
        <v>9.1582179419252689</v>
      </c>
      <c r="M366" s="282">
        <v>12.078347638184644</v>
      </c>
      <c r="N366" s="282">
        <v>14.757295207583358</v>
      </c>
      <c r="O366" s="282">
        <v>11.023491831010503</v>
      </c>
      <c r="P366" s="282">
        <v>9.0102534354148549</v>
      </c>
      <c r="Q366" s="282">
        <v>13.686444391692639</v>
      </c>
      <c r="R366" s="282">
        <v>15.45054749277843</v>
      </c>
      <c r="S366" s="282">
        <v>11.454539481992237</v>
      </c>
      <c r="T366" s="282">
        <v>8.629741070924041</v>
      </c>
      <c r="U366" s="244" t="s">
        <v>32</v>
      </c>
    </row>
    <row r="367" spans="1:21">
      <c r="A367" s="248" t="s">
        <v>33</v>
      </c>
      <c r="B367" s="282">
        <v>0</v>
      </c>
      <c r="C367" s="282">
        <v>0</v>
      </c>
      <c r="D367" s="282">
        <v>0</v>
      </c>
      <c r="E367" s="282">
        <v>0</v>
      </c>
      <c r="F367" s="282">
        <v>0</v>
      </c>
      <c r="G367" s="282">
        <v>0</v>
      </c>
      <c r="H367" s="282">
        <v>0</v>
      </c>
      <c r="I367" s="282">
        <v>0</v>
      </c>
      <c r="J367" s="282">
        <v>0</v>
      </c>
      <c r="K367" s="282">
        <v>0</v>
      </c>
      <c r="L367" s="282">
        <v>0.9152205093128597</v>
      </c>
      <c r="M367" s="282">
        <v>0</v>
      </c>
      <c r="N367" s="282">
        <v>0</v>
      </c>
      <c r="O367" s="282">
        <v>0</v>
      </c>
      <c r="P367" s="282">
        <v>1.6273342821784134</v>
      </c>
      <c r="Q367" s="282">
        <v>0</v>
      </c>
      <c r="R367" s="282">
        <v>0</v>
      </c>
      <c r="S367" s="282">
        <v>0</v>
      </c>
      <c r="T367" s="282">
        <v>2.7767072256310867</v>
      </c>
      <c r="U367" s="244" t="s">
        <v>32</v>
      </c>
    </row>
    <row r="368" spans="1:21">
      <c r="A368" s="248" t="s">
        <v>194</v>
      </c>
      <c r="B368" s="282">
        <v>10.454768087520163</v>
      </c>
      <c r="C368" s="282">
        <v>26.388888888888889</v>
      </c>
      <c r="D368" s="282">
        <v>9.3736596406577224</v>
      </c>
      <c r="E368" s="282">
        <v>5.2940919166005225</v>
      </c>
      <c r="F368" s="282">
        <v>2.4777690314215741</v>
      </c>
      <c r="G368" s="282">
        <v>6.3002880946423723</v>
      </c>
      <c r="H368" s="282">
        <v>5.376051963397483</v>
      </c>
      <c r="I368" s="282">
        <v>2.0451681338156464</v>
      </c>
      <c r="J368" s="282">
        <v>1.1103399235001685</v>
      </c>
      <c r="K368" s="282">
        <v>3.5217239579245918</v>
      </c>
      <c r="L368" s="282">
        <v>3.1117497316637248</v>
      </c>
      <c r="M368" s="282">
        <v>0.23056575007951804</v>
      </c>
      <c r="N368" s="282">
        <v>0.94415069159130605</v>
      </c>
      <c r="O368" s="282">
        <v>2.0597041555828572</v>
      </c>
      <c r="P368" s="282">
        <v>1.7900677103962548</v>
      </c>
      <c r="Q368" s="282">
        <v>0.15142063747595114</v>
      </c>
      <c r="R368" s="282">
        <v>0.42342064352695247</v>
      </c>
      <c r="S368" s="282">
        <v>0.60166163242610671</v>
      </c>
      <c r="T368" s="282">
        <v>0</v>
      </c>
      <c r="U368" s="244" t="s">
        <v>32</v>
      </c>
    </row>
    <row r="369" spans="1:21">
      <c r="A369" s="248" t="s">
        <v>35</v>
      </c>
      <c r="B369" s="282">
        <v>21.017882420772445</v>
      </c>
      <c r="C369" s="282">
        <v>2.7777777777777777</v>
      </c>
      <c r="D369" s="282">
        <v>14.9514696452643</v>
      </c>
      <c r="E369" s="282">
        <v>23.798378840496312</v>
      </c>
      <c r="F369" s="282">
        <v>19.380837800054955</v>
      </c>
      <c r="G369" s="282">
        <v>22.095796113374153</v>
      </c>
      <c r="H369" s="282">
        <v>21.037189668232326</v>
      </c>
      <c r="I369" s="282">
        <v>23.124120528461269</v>
      </c>
      <c r="J369" s="282">
        <v>14.469624172849183</v>
      </c>
      <c r="K369" s="282">
        <v>23.538444503371625</v>
      </c>
      <c r="L369" s="282">
        <v>19.757542521327476</v>
      </c>
      <c r="M369" s="282">
        <v>19.020483776704477</v>
      </c>
      <c r="N369" s="282">
        <v>9.9839233282753845</v>
      </c>
      <c r="O369" s="282">
        <v>26.537211485906411</v>
      </c>
      <c r="P369" s="282">
        <v>11.827147872708776</v>
      </c>
      <c r="Q369" s="282">
        <v>9.9362815147234507</v>
      </c>
      <c r="R369" s="282">
        <v>5.8041890793644333</v>
      </c>
      <c r="S369" s="282">
        <v>18.307745665587596</v>
      </c>
      <c r="T369" s="282">
        <v>5.5595884911153943</v>
      </c>
      <c r="U369" s="244" t="s">
        <v>32</v>
      </c>
    </row>
    <row r="370" spans="1:21">
      <c r="A370" s="248" t="s">
        <v>195</v>
      </c>
      <c r="B370" s="282">
        <v>1.4108603849235197</v>
      </c>
      <c r="C370" s="282">
        <v>3.333333333333333</v>
      </c>
      <c r="D370" s="282">
        <v>1.4602499970017186</v>
      </c>
      <c r="E370" s="282">
        <v>1.9249865098028576</v>
      </c>
      <c r="F370" s="282">
        <v>0.29038617743490919</v>
      </c>
      <c r="G370" s="282">
        <v>1.3500372857246723</v>
      </c>
      <c r="H370" s="282">
        <v>1.1640991712243425</v>
      </c>
      <c r="I370" s="282">
        <v>1.9068140453690154</v>
      </c>
      <c r="J370" s="282">
        <v>0.4715902442464675</v>
      </c>
      <c r="K370" s="282">
        <v>1.7832692387197078</v>
      </c>
      <c r="L370" s="282">
        <v>1.2696386458125588</v>
      </c>
      <c r="M370" s="282">
        <v>1.5665260243478043</v>
      </c>
      <c r="N370" s="282">
        <v>0</v>
      </c>
      <c r="O370" s="282">
        <v>2.1848147827166753</v>
      </c>
      <c r="P370" s="282">
        <v>1.2702951073555215</v>
      </c>
      <c r="Q370" s="282">
        <v>1.5173809464338079</v>
      </c>
      <c r="R370" s="282">
        <v>0</v>
      </c>
      <c r="S370" s="282">
        <v>2.5092367378607787</v>
      </c>
      <c r="T370" s="282">
        <v>1.2222009352098158</v>
      </c>
      <c r="U370" s="244" t="s">
        <v>32</v>
      </c>
    </row>
    <row r="371" spans="1:21">
      <c r="A371" s="248" t="s">
        <v>63</v>
      </c>
      <c r="B371" s="282">
        <v>0</v>
      </c>
      <c r="C371" s="282">
        <v>0</v>
      </c>
      <c r="D371" s="282">
        <v>0</v>
      </c>
      <c r="E371" s="282">
        <v>0</v>
      </c>
      <c r="F371" s="282">
        <v>0</v>
      </c>
      <c r="G371" s="282">
        <v>0</v>
      </c>
      <c r="H371" s="282">
        <v>0</v>
      </c>
      <c r="I371" s="282">
        <v>0</v>
      </c>
      <c r="J371" s="282">
        <v>0</v>
      </c>
      <c r="K371" s="282">
        <v>0</v>
      </c>
      <c r="L371" s="282">
        <v>0</v>
      </c>
      <c r="M371" s="282">
        <v>0</v>
      </c>
      <c r="N371" s="282">
        <v>0</v>
      </c>
      <c r="O371" s="282">
        <v>0</v>
      </c>
      <c r="P371" s="282">
        <v>0</v>
      </c>
      <c r="Q371" s="282">
        <v>0</v>
      </c>
      <c r="R371" s="282">
        <v>0</v>
      </c>
      <c r="S371" s="282">
        <v>0</v>
      </c>
      <c r="T371" s="282">
        <v>0</v>
      </c>
      <c r="U371" s="244" t="s">
        <v>32</v>
      </c>
    </row>
    <row r="372" spans="1:21">
      <c r="A372" s="248" t="s">
        <v>196</v>
      </c>
      <c r="B372" s="282">
        <v>0.18146490292693801</v>
      </c>
      <c r="C372" s="282">
        <v>0.55555555555555558</v>
      </c>
      <c r="D372" s="282">
        <v>0</v>
      </c>
      <c r="E372" s="282">
        <v>0</v>
      </c>
      <c r="F372" s="282">
        <v>0</v>
      </c>
      <c r="G372" s="282">
        <v>0</v>
      </c>
      <c r="H372" s="282">
        <v>0</v>
      </c>
      <c r="I372" s="282">
        <v>0</v>
      </c>
      <c r="J372" s="282">
        <v>0</v>
      </c>
      <c r="K372" s="282">
        <v>0</v>
      </c>
      <c r="L372" s="282">
        <v>0</v>
      </c>
      <c r="M372" s="282">
        <v>0</v>
      </c>
      <c r="N372" s="282">
        <v>0</v>
      </c>
      <c r="O372" s="282">
        <v>0</v>
      </c>
      <c r="P372" s="282">
        <v>0</v>
      </c>
      <c r="Q372" s="282">
        <v>0</v>
      </c>
      <c r="R372" s="282">
        <v>0</v>
      </c>
      <c r="S372" s="282">
        <v>0</v>
      </c>
      <c r="T372" s="282">
        <v>0</v>
      </c>
      <c r="U372" s="244" t="s">
        <v>32</v>
      </c>
    </row>
    <row r="373" spans="1:21">
      <c r="A373" s="248" t="s">
        <v>39</v>
      </c>
      <c r="B373" s="282">
        <v>0</v>
      </c>
      <c r="C373" s="282">
        <v>0</v>
      </c>
      <c r="D373" s="282">
        <v>0</v>
      </c>
      <c r="E373" s="282">
        <v>0</v>
      </c>
      <c r="F373" s="282">
        <v>0</v>
      </c>
      <c r="G373" s="282">
        <v>0</v>
      </c>
      <c r="H373" s="282">
        <v>0</v>
      </c>
      <c r="I373" s="282">
        <v>0</v>
      </c>
      <c r="J373" s="282">
        <v>0</v>
      </c>
      <c r="K373" s="282">
        <v>0</v>
      </c>
      <c r="L373" s="282">
        <v>0</v>
      </c>
      <c r="M373" s="282">
        <v>0</v>
      </c>
      <c r="N373" s="282">
        <v>0</v>
      </c>
      <c r="O373" s="282">
        <v>0</v>
      </c>
      <c r="P373" s="282">
        <v>0</v>
      </c>
      <c r="Q373" s="282">
        <v>0</v>
      </c>
      <c r="R373" s="282">
        <v>0</v>
      </c>
      <c r="S373" s="282">
        <v>0</v>
      </c>
      <c r="T373" s="282">
        <v>0</v>
      </c>
      <c r="U373" s="244" t="s">
        <v>32</v>
      </c>
    </row>
    <row r="374" spans="1:21">
      <c r="A374" s="249"/>
      <c r="B374" s="282"/>
      <c r="C374" s="282"/>
      <c r="D374" s="282"/>
      <c r="E374" s="282"/>
      <c r="F374" s="282"/>
      <c r="G374" s="282"/>
      <c r="H374" s="282"/>
      <c r="I374" s="282"/>
      <c r="J374" s="282"/>
      <c r="K374" s="282"/>
      <c r="L374" s="282"/>
      <c r="M374" s="282"/>
      <c r="N374" s="282"/>
      <c r="O374" s="282"/>
      <c r="P374" s="282"/>
      <c r="Q374" s="282"/>
      <c r="R374" s="282"/>
      <c r="S374" s="282"/>
      <c r="T374" s="282"/>
      <c r="U374" s="244"/>
    </row>
    <row r="375" spans="1:21">
      <c r="A375" s="243"/>
      <c r="B375" s="244"/>
      <c r="C375" s="244"/>
      <c r="D375" s="244"/>
      <c r="E375" s="244"/>
      <c r="F375" s="244"/>
      <c r="G375" s="244"/>
      <c r="H375" s="244"/>
      <c r="I375" s="244"/>
      <c r="J375" s="244"/>
      <c r="K375" s="244"/>
      <c r="L375" s="244"/>
      <c r="M375" s="244"/>
      <c r="N375" s="244"/>
      <c r="O375" s="244"/>
      <c r="P375" s="244"/>
      <c r="Q375" s="244"/>
      <c r="R375" s="244"/>
      <c r="S375" s="244"/>
      <c r="T375" s="244"/>
      <c r="U375" s="244"/>
    </row>
    <row r="376" spans="1:21">
      <c r="A376" s="243" t="s">
        <v>203</v>
      </c>
      <c r="B376" s="244"/>
      <c r="C376" s="244"/>
      <c r="D376" s="244"/>
      <c r="E376" s="244"/>
      <c r="F376" s="244"/>
      <c r="G376" s="244"/>
      <c r="H376" s="244"/>
      <c r="I376" s="244"/>
      <c r="J376" s="244"/>
      <c r="K376" s="244"/>
      <c r="L376" s="244"/>
      <c r="M376" s="244"/>
      <c r="N376" s="244"/>
      <c r="O376" s="244"/>
      <c r="P376" s="244"/>
      <c r="Q376" s="244"/>
      <c r="R376" s="244"/>
      <c r="S376" s="244"/>
      <c r="T376" s="244"/>
      <c r="U376" s="244"/>
    </row>
    <row r="377" spans="1:21">
      <c r="A377" s="254" t="s">
        <v>204</v>
      </c>
      <c r="B377" s="255"/>
      <c r="C377" s="255"/>
      <c r="D377" s="255"/>
      <c r="E377" s="255"/>
      <c r="F377" s="255"/>
      <c r="G377" s="255"/>
      <c r="H377" s="255"/>
      <c r="I377" s="255"/>
      <c r="J377" s="255"/>
      <c r="K377" s="255"/>
      <c r="L377" s="255"/>
      <c r="M377" s="255"/>
      <c r="N377" s="255"/>
      <c r="O377" s="255"/>
      <c r="P377" s="255"/>
      <c r="Q377" s="255"/>
      <c r="R377" s="255"/>
      <c r="S377" s="255"/>
      <c r="T377" s="255"/>
      <c r="U377" s="255"/>
    </row>
    <row r="378" spans="1:21">
      <c r="A378" s="278" t="s">
        <v>108</v>
      </c>
      <c r="B378" s="251" t="s">
        <v>12</v>
      </c>
      <c r="C378" s="251" t="s">
        <v>12</v>
      </c>
      <c r="D378" s="251" t="s">
        <v>13</v>
      </c>
      <c r="E378" s="251" t="s">
        <v>13</v>
      </c>
      <c r="F378" s="251" t="s">
        <v>14</v>
      </c>
      <c r="G378" s="251" t="s">
        <v>15</v>
      </c>
      <c r="H378" s="251" t="s">
        <v>16</v>
      </c>
      <c r="I378" s="251" t="s">
        <v>13</v>
      </c>
      <c r="J378" s="251" t="s">
        <v>14</v>
      </c>
      <c r="K378" s="251" t="s">
        <v>15</v>
      </c>
      <c r="L378" s="251" t="s">
        <v>16</v>
      </c>
      <c r="M378" s="251" t="s">
        <v>13</v>
      </c>
      <c r="N378" s="251" t="s">
        <v>14</v>
      </c>
      <c r="O378" s="251" t="s">
        <v>15</v>
      </c>
      <c r="P378" s="251" t="s">
        <v>16</v>
      </c>
      <c r="Q378" s="251" t="s">
        <v>13</v>
      </c>
      <c r="R378" s="251" t="s">
        <v>14</v>
      </c>
      <c r="S378" s="251" t="s">
        <v>15</v>
      </c>
      <c r="T378" s="251" t="s">
        <v>16</v>
      </c>
      <c r="U378" s="244"/>
    </row>
    <row r="379" spans="1:21">
      <c r="A379" s="279" t="s">
        <v>285</v>
      </c>
      <c r="B379" s="252">
        <v>2019</v>
      </c>
      <c r="C379" s="252">
        <v>2023</v>
      </c>
      <c r="D379" s="252">
        <v>2025</v>
      </c>
      <c r="E379" s="252">
        <v>2030</v>
      </c>
      <c r="F379" s="252">
        <v>2030</v>
      </c>
      <c r="G379" s="252">
        <v>2030</v>
      </c>
      <c r="H379" s="252">
        <v>2030</v>
      </c>
      <c r="I379" s="252">
        <v>2035</v>
      </c>
      <c r="J379" s="252">
        <v>2035</v>
      </c>
      <c r="K379" s="252">
        <v>2035</v>
      </c>
      <c r="L379" s="252">
        <v>2035</v>
      </c>
      <c r="M379" s="252">
        <v>2040</v>
      </c>
      <c r="N379" s="252">
        <v>2040</v>
      </c>
      <c r="O379" s="252">
        <v>2040</v>
      </c>
      <c r="P379" s="252">
        <v>2040</v>
      </c>
      <c r="Q379" s="252">
        <v>2050</v>
      </c>
      <c r="R379" s="252">
        <v>2050</v>
      </c>
      <c r="S379" s="252">
        <v>2050</v>
      </c>
      <c r="T379" s="252">
        <v>2050</v>
      </c>
      <c r="U379" s="247" t="s">
        <v>17</v>
      </c>
    </row>
    <row r="380" spans="1:21">
      <c r="A380" s="248" t="s">
        <v>193</v>
      </c>
      <c r="B380" s="282">
        <v>43.47392904884147</v>
      </c>
      <c r="C380" s="282">
        <v>37.623456790123463</v>
      </c>
      <c r="D380" s="282">
        <v>46.59955431888546</v>
      </c>
      <c r="E380" s="282">
        <v>57.449126882432587</v>
      </c>
      <c r="F380" s="282">
        <v>59.759039067682792</v>
      </c>
      <c r="G380" s="282">
        <v>56.053081850972568</v>
      </c>
      <c r="H380" s="282">
        <v>54.17087769368694</v>
      </c>
      <c r="I380" s="282">
        <v>68.958569872144011</v>
      </c>
      <c r="J380" s="282">
        <v>80.837983375054108</v>
      </c>
      <c r="K380" s="282">
        <v>68.012442356330411</v>
      </c>
      <c r="L380" s="282">
        <v>59.002747206310374</v>
      </c>
      <c r="M380" s="282">
        <v>90.491737805363599</v>
      </c>
      <c r="N380" s="282">
        <v>111.31655358739411</v>
      </c>
      <c r="O380" s="282">
        <v>85.303628348460904</v>
      </c>
      <c r="P380" s="282">
        <v>67.11108956973834</v>
      </c>
      <c r="Q380" s="282">
        <v>119.6241436416901</v>
      </c>
      <c r="R380" s="282">
        <v>138.78424433360317</v>
      </c>
      <c r="S380" s="282">
        <v>107.34195419574088</v>
      </c>
      <c r="T380" s="282">
        <v>74.832440806666355</v>
      </c>
      <c r="U380" s="244" t="s">
        <v>32</v>
      </c>
    </row>
    <row r="381" spans="1:21">
      <c r="A381" s="248" t="s">
        <v>33</v>
      </c>
      <c r="B381" s="282">
        <v>10.364682253120954</v>
      </c>
      <c r="C381" s="282">
        <v>0</v>
      </c>
      <c r="D381" s="282">
        <v>1.1427991872866192</v>
      </c>
      <c r="E381" s="282">
        <v>11.987616359117581</v>
      </c>
      <c r="F381" s="282">
        <v>14.489024465049958</v>
      </c>
      <c r="G381" s="282">
        <v>13.695274611327008</v>
      </c>
      <c r="H381" s="282">
        <v>11.758280680935847</v>
      </c>
      <c r="I381" s="282">
        <v>14.308139920749028</v>
      </c>
      <c r="J381" s="282">
        <v>17.630237768317716</v>
      </c>
      <c r="K381" s="282">
        <v>16.972758657686953</v>
      </c>
      <c r="L381" s="282">
        <v>21.735922738569815</v>
      </c>
      <c r="M381" s="282">
        <v>35.245602937257175</v>
      </c>
      <c r="N381" s="282">
        <v>33.752107252673881</v>
      </c>
      <c r="O381" s="282">
        <v>24.60828940410109</v>
      </c>
      <c r="P381" s="282">
        <v>49.272596810083918</v>
      </c>
      <c r="Q381" s="282">
        <v>43.261538913845598</v>
      </c>
      <c r="R381" s="282">
        <v>50.011453431876248</v>
      </c>
      <c r="S381" s="282">
        <v>22.474628732975908</v>
      </c>
      <c r="T381" s="282">
        <v>57.402494664994414</v>
      </c>
      <c r="U381" s="244" t="s">
        <v>32</v>
      </c>
    </row>
    <row r="382" spans="1:21">
      <c r="A382" s="248" t="s">
        <v>194</v>
      </c>
      <c r="B382" s="282">
        <v>102.9518199332815</v>
      </c>
      <c r="C382" s="282">
        <v>70.555555555555557</v>
      </c>
      <c r="D382" s="282">
        <v>90.319295878214888</v>
      </c>
      <c r="E382" s="282">
        <v>91.268806089161416</v>
      </c>
      <c r="F382" s="282">
        <v>81.157987199735032</v>
      </c>
      <c r="G382" s="282">
        <v>96.666521416758343</v>
      </c>
      <c r="H382" s="282">
        <v>89.485493189144421</v>
      </c>
      <c r="I382" s="282">
        <v>74.591284052566891</v>
      </c>
      <c r="J382" s="282">
        <v>65.426715410945391</v>
      </c>
      <c r="K382" s="282">
        <v>89.221381466253177</v>
      </c>
      <c r="L382" s="282">
        <v>66.396026802281696</v>
      </c>
      <c r="M382" s="282">
        <v>62.624422426018441</v>
      </c>
      <c r="N382" s="282">
        <v>50.371241999404063</v>
      </c>
      <c r="O382" s="282">
        <v>85.133825727074907</v>
      </c>
      <c r="P382" s="282">
        <v>47.231846532467259</v>
      </c>
      <c r="Q382" s="282">
        <v>46.080528201307871</v>
      </c>
      <c r="R382" s="282">
        <v>20.37284132254112</v>
      </c>
      <c r="S382" s="282">
        <v>81.404616213784564</v>
      </c>
      <c r="T382" s="282">
        <v>19.964747279979015</v>
      </c>
      <c r="U382" s="244" t="s">
        <v>32</v>
      </c>
    </row>
    <row r="383" spans="1:21">
      <c r="A383" s="248" t="s">
        <v>35</v>
      </c>
      <c r="B383" s="282">
        <v>22.995385836813295</v>
      </c>
      <c r="C383" s="282">
        <v>4.166666666666667</v>
      </c>
      <c r="D383" s="282">
        <v>23.466424</v>
      </c>
      <c r="E383" s="282">
        <v>15.910081286550987</v>
      </c>
      <c r="F383" s="282">
        <v>13.325037575640897</v>
      </c>
      <c r="G383" s="282">
        <v>16.756435220662627</v>
      </c>
      <c r="H383" s="282">
        <v>16.603203589056964</v>
      </c>
      <c r="I383" s="282">
        <v>12.146357470046604</v>
      </c>
      <c r="J383" s="282">
        <v>8.1902921384057166</v>
      </c>
      <c r="K383" s="282">
        <v>13.685018322268501</v>
      </c>
      <c r="L383" s="282">
        <v>13.088028250933393</v>
      </c>
      <c r="M383" s="282">
        <v>7.6880855017127221</v>
      </c>
      <c r="N383" s="282">
        <v>6.2738143738100707</v>
      </c>
      <c r="O383" s="282">
        <v>8.6495457566453879</v>
      </c>
      <c r="P383" s="282">
        <v>7.9838346675888383</v>
      </c>
      <c r="Q383" s="282">
        <v>5.9369796595921924</v>
      </c>
      <c r="R383" s="282">
        <v>6.1256907676818591</v>
      </c>
      <c r="S383" s="282">
        <v>7.667369692082052</v>
      </c>
      <c r="T383" s="282">
        <v>5.122032106626075</v>
      </c>
      <c r="U383" s="244" t="s">
        <v>32</v>
      </c>
    </row>
    <row r="384" spans="1:21">
      <c r="A384" s="248" t="s">
        <v>195</v>
      </c>
      <c r="B384" s="282">
        <v>0.90718888888888449</v>
      </c>
      <c r="C384" s="282">
        <v>16.666666666666668</v>
      </c>
      <c r="D384" s="282">
        <v>0.42083333333333328</v>
      </c>
      <c r="E384" s="282">
        <v>6.0184138621518697</v>
      </c>
      <c r="F384" s="282">
        <v>5.8159221963913694</v>
      </c>
      <c r="G384" s="282">
        <v>6.3834235831463175</v>
      </c>
      <c r="H384" s="282">
        <v>5.8653048350462322</v>
      </c>
      <c r="I384" s="282">
        <v>14.061929102353462</v>
      </c>
      <c r="J384" s="282">
        <v>13.349887439063943</v>
      </c>
      <c r="K384" s="282">
        <v>23.826431835297136</v>
      </c>
      <c r="L384" s="282">
        <v>12.313592304782986</v>
      </c>
      <c r="M384" s="282">
        <v>30.371586889630485</v>
      </c>
      <c r="N384" s="282">
        <v>21.133601448576741</v>
      </c>
      <c r="O384" s="282">
        <v>37.110288849181337</v>
      </c>
      <c r="P384" s="282">
        <v>25.803447812948818</v>
      </c>
      <c r="Q384" s="282">
        <v>44.61748130392813</v>
      </c>
      <c r="R384" s="282">
        <v>31.754272357896184</v>
      </c>
      <c r="S384" s="282">
        <v>60.835795028727574</v>
      </c>
      <c r="T384" s="282">
        <v>36.659696589092299</v>
      </c>
      <c r="U384" s="244" t="s">
        <v>32</v>
      </c>
    </row>
    <row r="385" spans="1:21">
      <c r="A385" s="248" t="s">
        <v>63</v>
      </c>
      <c r="B385" s="282">
        <v>8.5380134552556033</v>
      </c>
      <c r="C385" s="282">
        <v>19.166666666666668</v>
      </c>
      <c r="D385" s="282">
        <v>25.687222222222182</v>
      </c>
      <c r="E385" s="282">
        <v>16.780309569624244</v>
      </c>
      <c r="F385" s="282">
        <v>16.780310472342997</v>
      </c>
      <c r="G385" s="282">
        <v>16.858351346522245</v>
      </c>
      <c r="H385" s="282">
        <v>16.77959364924552</v>
      </c>
      <c r="I385" s="282">
        <v>16.783485357459679</v>
      </c>
      <c r="J385" s="282">
        <v>16.783484861661073</v>
      </c>
      <c r="K385" s="282">
        <v>16.786732819434018</v>
      </c>
      <c r="L385" s="282">
        <v>16.244961197708754</v>
      </c>
      <c r="M385" s="282">
        <v>1.1606870215177214</v>
      </c>
      <c r="N385" s="282">
        <v>1.1606869552500207</v>
      </c>
      <c r="O385" s="282">
        <v>0.60293832094904942</v>
      </c>
      <c r="P385" s="282">
        <v>1.1856757056173779</v>
      </c>
      <c r="Q385" s="282">
        <v>2.2200000000000004E-2</v>
      </c>
      <c r="R385" s="282">
        <v>0</v>
      </c>
      <c r="S385" s="282">
        <v>0</v>
      </c>
      <c r="T385" s="282">
        <v>0</v>
      </c>
      <c r="U385" s="244" t="s">
        <v>32</v>
      </c>
    </row>
    <row r="386" spans="1:21">
      <c r="A386" s="248" t="s">
        <v>196</v>
      </c>
      <c r="B386" s="282">
        <v>163.70509836420527</v>
      </c>
      <c r="C386" s="282">
        <v>72.777777777777771</v>
      </c>
      <c r="D386" s="282">
        <v>163.30730892455577</v>
      </c>
      <c r="E386" s="282">
        <v>132.21485569615876</v>
      </c>
      <c r="F386" s="282">
        <v>131.55484737588745</v>
      </c>
      <c r="G386" s="282">
        <v>131.07630519363281</v>
      </c>
      <c r="H386" s="282">
        <v>131.53348209340101</v>
      </c>
      <c r="I386" s="282">
        <v>125.83216135064744</v>
      </c>
      <c r="J386" s="282">
        <v>125.10096328852178</v>
      </c>
      <c r="K386" s="282">
        <v>115.33612139407781</v>
      </c>
      <c r="L386" s="282">
        <v>106.53814170271774</v>
      </c>
      <c r="M386" s="282">
        <v>117.36193200831423</v>
      </c>
      <c r="N386" s="282">
        <v>128.5309088735998</v>
      </c>
      <c r="O386" s="282">
        <v>83.224547477201128</v>
      </c>
      <c r="P386" s="282">
        <v>73.24173003248525</v>
      </c>
      <c r="Q386" s="282">
        <v>107.6786299497852</v>
      </c>
      <c r="R386" s="282">
        <v>121.2743374260173</v>
      </c>
      <c r="S386" s="282">
        <v>42.122600137397569</v>
      </c>
      <c r="T386" s="282">
        <v>39.699230399370187</v>
      </c>
      <c r="U386" s="244" t="s">
        <v>32</v>
      </c>
    </row>
    <row r="387" spans="1:21">
      <c r="A387" s="248" t="s">
        <v>39</v>
      </c>
      <c r="B387" s="282">
        <v>0</v>
      </c>
      <c r="C387" s="282">
        <v>11.666666666666666</v>
      </c>
      <c r="D387" s="282">
        <v>13.333334222222222</v>
      </c>
      <c r="E387" s="282">
        <v>5.4800000000235523</v>
      </c>
      <c r="F387" s="282">
        <v>5.4800000000034146</v>
      </c>
      <c r="G387" s="282">
        <v>5.4800000000491798</v>
      </c>
      <c r="H387" s="282">
        <v>5.4800000000193094</v>
      </c>
      <c r="I387" s="282">
        <v>8.9600000000202726</v>
      </c>
      <c r="J387" s="282">
        <v>8.960000000022303</v>
      </c>
      <c r="K387" s="282">
        <v>5.480000000050584</v>
      </c>
      <c r="L387" s="282">
        <v>5.4800000000268838</v>
      </c>
      <c r="M387" s="282">
        <v>9.2600000000219644</v>
      </c>
      <c r="N387" s="282">
        <v>9.2600000000046911</v>
      </c>
      <c r="O387" s="282">
        <v>9.2600000000032203</v>
      </c>
      <c r="P387" s="282">
        <v>6.9600000000387698</v>
      </c>
      <c r="Q387" s="282">
        <v>9.6050000000389844</v>
      </c>
      <c r="R387" s="282">
        <v>9.6050000000447966</v>
      </c>
      <c r="S387" s="282">
        <v>9.6050000000444129</v>
      </c>
      <c r="T387" s="282">
        <v>6.9600000000378408</v>
      </c>
      <c r="U387" s="244" t="s">
        <v>32</v>
      </c>
    </row>
    <row r="388" spans="1:21">
      <c r="A388" s="248"/>
      <c r="B388" s="244"/>
      <c r="C388" s="244"/>
      <c r="D388" s="244"/>
      <c r="E388" s="244"/>
      <c r="F388" s="244"/>
      <c r="G388" s="244"/>
      <c r="H388" s="244"/>
      <c r="I388" s="244"/>
      <c r="J388" s="244"/>
      <c r="K388" s="244"/>
      <c r="L388" s="244"/>
      <c r="M388" s="244"/>
      <c r="N388" s="244"/>
      <c r="O388" s="244"/>
      <c r="P388" s="244"/>
      <c r="Q388" s="244"/>
      <c r="R388" s="244"/>
      <c r="S388" s="244"/>
      <c r="T388" s="244"/>
      <c r="U388" s="244"/>
    </row>
    <row r="389" spans="1:21">
      <c r="A389" s="243"/>
      <c r="B389" s="244"/>
      <c r="C389" s="244"/>
      <c r="D389" s="244"/>
      <c r="E389" s="244"/>
      <c r="F389" s="244"/>
      <c r="G389" s="244"/>
      <c r="H389" s="244"/>
      <c r="I389" s="244"/>
      <c r="J389" s="244"/>
      <c r="K389" s="244"/>
      <c r="L389" s="244"/>
      <c r="M389" s="244"/>
      <c r="N389" s="244"/>
      <c r="O389" s="244"/>
      <c r="P389" s="244"/>
      <c r="Q389" s="244"/>
      <c r="R389" s="244"/>
      <c r="S389" s="244"/>
      <c r="T389" s="244"/>
      <c r="U389" s="244"/>
    </row>
    <row r="390" spans="1:21">
      <c r="A390" s="243" t="s">
        <v>205</v>
      </c>
      <c r="B390" s="244"/>
      <c r="C390" s="244"/>
      <c r="D390" s="244"/>
      <c r="E390" s="244"/>
      <c r="F390" s="244"/>
      <c r="G390" s="244"/>
      <c r="H390" s="244"/>
      <c r="I390" s="244"/>
      <c r="J390" s="244"/>
      <c r="K390" s="244"/>
      <c r="L390" s="244"/>
      <c r="M390" s="244"/>
      <c r="N390" s="244"/>
      <c r="O390" s="244"/>
      <c r="P390" s="244"/>
      <c r="Q390" s="244"/>
      <c r="R390" s="244"/>
      <c r="S390" s="244"/>
      <c r="T390" s="244"/>
      <c r="U390" s="244"/>
    </row>
    <row r="391" spans="1:21">
      <c r="A391" s="254" t="s">
        <v>206</v>
      </c>
      <c r="B391" s="255"/>
      <c r="C391" s="255"/>
      <c r="D391" s="255"/>
      <c r="E391" s="255"/>
      <c r="F391" s="255"/>
      <c r="G391" s="255"/>
      <c r="H391" s="255"/>
      <c r="I391" s="255"/>
      <c r="J391" s="255"/>
      <c r="K391" s="255"/>
      <c r="L391" s="255"/>
      <c r="M391" s="255"/>
      <c r="N391" s="255"/>
      <c r="O391" s="255"/>
      <c r="P391" s="255"/>
      <c r="Q391" s="255"/>
      <c r="R391" s="255"/>
      <c r="S391" s="255"/>
      <c r="T391" s="255"/>
      <c r="U391" s="255"/>
    </row>
    <row r="392" spans="1:21">
      <c r="A392" s="278" t="s">
        <v>108</v>
      </c>
      <c r="B392" s="251" t="s">
        <v>12</v>
      </c>
      <c r="C392" s="251" t="s">
        <v>12</v>
      </c>
      <c r="D392" s="251" t="s">
        <v>13</v>
      </c>
      <c r="E392" s="251" t="s">
        <v>13</v>
      </c>
      <c r="F392" s="251" t="s">
        <v>14</v>
      </c>
      <c r="G392" s="251" t="s">
        <v>15</v>
      </c>
      <c r="H392" s="251" t="s">
        <v>16</v>
      </c>
      <c r="I392" s="251" t="s">
        <v>13</v>
      </c>
      <c r="J392" s="251" t="s">
        <v>14</v>
      </c>
      <c r="K392" s="251" t="s">
        <v>15</v>
      </c>
      <c r="L392" s="251" t="s">
        <v>16</v>
      </c>
      <c r="M392" s="251" t="s">
        <v>13</v>
      </c>
      <c r="N392" s="251" t="s">
        <v>14</v>
      </c>
      <c r="O392" s="251" t="s">
        <v>15</v>
      </c>
      <c r="P392" s="251" t="s">
        <v>16</v>
      </c>
      <c r="Q392" s="251" t="s">
        <v>13</v>
      </c>
      <c r="R392" s="251" t="s">
        <v>14</v>
      </c>
      <c r="S392" s="251" t="s">
        <v>15</v>
      </c>
      <c r="T392" s="251" t="s">
        <v>16</v>
      </c>
      <c r="U392" s="244"/>
    </row>
    <row r="393" spans="1:21">
      <c r="A393" s="279" t="s">
        <v>285</v>
      </c>
      <c r="B393" s="252">
        <v>2019</v>
      </c>
      <c r="C393" s="252">
        <v>2023</v>
      </c>
      <c r="D393" s="252">
        <v>2025</v>
      </c>
      <c r="E393" s="252">
        <v>2030</v>
      </c>
      <c r="F393" s="252">
        <v>2030</v>
      </c>
      <c r="G393" s="252">
        <v>2030</v>
      </c>
      <c r="H393" s="252">
        <v>2030</v>
      </c>
      <c r="I393" s="252">
        <v>2035</v>
      </c>
      <c r="J393" s="252">
        <v>2035</v>
      </c>
      <c r="K393" s="252">
        <v>2035</v>
      </c>
      <c r="L393" s="252">
        <v>2035</v>
      </c>
      <c r="M393" s="252">
        <v>2040</v>
      </c>
      <c r="N393" s="252">
        <v>2040</v>
      </c>
      <c r="O393" s="252">
        <v>2040</v>
      </c>
      <c r="P393" s="252">
        <v>2040</v>
      </c>
      <c r="Q393" s="252">
        <v>2050</v>
      </c>
      <c r="R393" s="252">
        <v>2050</v>
      </c>
      <c r="S393" s="252">
        <v>2050</v>
      </c>
      <c r="T393" s="252">
        <v>2050</v>
      </c>
      <c r="U393" s="247" t="s">
        <v>17</v>
      </c>
    </row>
    <row r="394" spans="1:21">
      <c r="A394" s="248" t="s">
        <v>193</v>
      </c>
      <c r="B394" s="282">
        <v>4.018758000000008</v>
      </c>
      <c r="C394" s="282">
        <v>5.5555555555555554</v>
      </c>
      <c r="D394" s="282">
        <v>8.5197669600000125</v>
      </c>
      <c r="E394" s="282">
        <v>25.398550560000047</v>
      </c>
      <c r="F394" s="282">
        <v>29.055620340000058</v>
      </c>
      <c r="G394" s="282">
        <v>23.911610100000043</v>
      </c>
      <c r="H394" s="282">
        <v>23.911610100000043</v>
      </c>
      <c r="I394" s="282">
        <v>38.21838858000006</v>
      </c>
      <c r="J394" s="282">
        <v>48.827909700000085</v>
      </c>
      <c r="K394" s="282">
        <v>33.958505100000053</v>
      </c>
      <c r="L394" s="282">
        <v>33.958505100000053</v>
      </c>
      <c r="M394" s="282">
        <v>47.140031340000085</v>
      </c>
      <c r="N394" s="282">
        <v>63.73750188000011</v>
      </c>
      <c r="O394" s="282">
        <v>40.388517900000082</v>
      </c>
      <c r="P394" s="282">
        <v>40.388517900000082</v>
      </c>
      <c r="Q394" s="282">
        <v>54.936421860000081</v>
      </c>
      <c r="R394" s="282">
        <v>78.405968580000135</v>
      </c>
      <c r="S394" s="282">
        <v>44.929714440000083</v>
      </c>
      <c r="T394" s="282">
        <v>44.929714440000083</v>
      </c>
      <c r="U394" s="244" t="s">
        <v>32</v>
      </c>
    </row>
    <row r="395" spans="1:21">
      <c r="A395" s="248" t="s">
        <v>33</v>
      </c>
      <c r="B395" s="282">
        <v>0</v>
      </c>
      <c r="C395" s="282"/>
      <c r="D395" s="282">
        <v>0</v>
      </c>
      <c r="E395" s="282">
        <v>0</v>
      </c>
      <c r="F395" s="282">
        <v>0</v>
      </c>
      <c r="G395" s="282">
        <v>0</v>
      </c>
      <c r="H395" s="282">
        <v>0</v>
      </c>
      <c r="I395" s="282">
        <v>0</v>
      </c>
      <c r="J395" s="282">
        <v>0</v>
      </c>
      <c r="K395" s="282">
        <v>0</v>
      </c>
      <c r="L395" s="282">
        <v>0</v>
      </c>
      <c r="M395" s="282">
        <v>0</v>
      </c>
      <c r="N395" s="282">
        <v>0</v>
      </c>
      <c r="O395" s="282">
        <v>0</v>
      </c>
      <c r="P395" s="282">
        <v>0</v>
      </c>
      <c r="Q395" s="282">
        <v>0</v>
      </c>
      <c r="R395" s="282">
        <v>0</v>
      </c>
      <c r="S395" s="282">
        <v>0</v>
      </c>
      <c r="T395" s="282">
        <v>0</v>
      </c>
      <c r="U395" s="244" t="s">
        <v>32</v>
      </c>
    </row>
    <row r="396" spans="1:21">
      <c r="A396" s="248" t="s">
        <v>194</v>
      </c>
      <c r="B396" s="282">
        <v>0</v>
      </c>
      <c r="C396" s="282"/>
      <c r="D396" s="282">
        <v>0</v>
      </c>
      <c r="E396" s="282">
        <v>0</v>
      </c>
      <c r="F396" s="282">
        <v>0</v>
      </c>
      <c r="G396" s="282">
        <v>0</v>
      </c>
      <c r="H396" s="282">
        <v>0</v>
      </c>
      <c r="I396" s="282">
        <v>0</v>
      </c>
      <c r="J396" s="282">
        <v>0</v>
      </c>
      <c r="K396" s="282">
        <v>0</v>
      </c>
      <c r="L396" s="282">
        <v>0</v>
      </c>
      <c r="M396" s="282">
        <v>0</v>
      </c>
      <c r="N396" s="282">
        <v>0</v>
      </c>
      <c r="O396" s="282">
        <v>0</v>
      </c>
      <c r="P396" s="282">
        <v>0</v>
      </c>
      <c r="Q396" s="282">
        <v>0</v>
      </c>
      <c r="R396" s="282">
        <v>0</v>
      </c>
      <c r="S396" s="282">
        <v>0</v>
      </c>
      <c r="T396" s="282">
        <v>0</v>
      </c>
      <c r="U396" s="244" t="s">
        <v>32</v>
      </c>
    </row>
    <row r="397" spans="1:21">
      <c r="A397" s="248" t="s">
        <v>35</v>
      </c>
      <c r="B397" s="282">
        <v>0</v>
      </c>
      <c r="C397" s="282"/>
      <c r="D397" s="282">
        <v>0</v>
      </c>
      <c r="E397" s="282">
        <v>0</v>
      </c>
      <c r="F397" s="282">
        <v>0</v>
      </c>
      <c r="G397" s="282">
        <v>0</v>
      </c>
      <c r="H397" s="282">
        <v>0</v>
      </c>
      <c r="I397" s="282">
        <v>0</v>
      </c>
      <c r="J397" s="282">
        <v>0</v>
      </c>
      <c r="K397" s="282">
        <v>0</v>
      </c>
      <c r="L397" s="282">
        <v>0</v>
      </c>
      <c r="M397" s="282">
        <v>0</v>
      </c>
      <c r="N397" s="282">
        <v>0</v>
      </c>
      <c r="O397" s="282">
        <v>0</v>
      </c>
      <c r="P397" s="282">
        <v>0</v>
      </c>
      <c r="Q397" s="282">
        <v>0</v>
      </c>
      <c r="R397" s="282">
        <v>0</v>
      </c>
      <c r="S397" s="282">
        <v>0</v>
      </c>
      <c r="T397" s="282">
        <v>0</v>
      </c>
      <c r="U397" s="244" t="s">
        <v>32</v>
      </c>
    </row>
    <row r="398" spans="1:21">
      <c r="A398" s="248" t="s">
        <v>195</v>
      </c>
      <c r="B398" s="282">
        <v>0</v>
      </c>
      <c r="C398" s="282"/>
      <c r="D398" s="282">
        <v>0</v>
      </c>
      <c r="E398" s="282">
        <v>0</v>
      </c>
      <c r="F398" s="282">
        <v>0</v>
      </c>
      <c r="G398" s="282">
        <v>0</v>
      </c>
      <c r="H398" s="282">
        <v>0</v>
      </c>
      <c r="I398" s="282">
        <v>0</v>
      </c>
      <c r="J398" s="282">
        <v>0</v>
      </c>
      <c r="K398" s="282">
        <v>0</v>
      </c>
      <c r="L398" s="282">
        <v>0</v>
      </c>
      <c r="M398" s="282">
        <v>0</v>
      </c>
      <c r="N398" s="282">
        <v>0</v>
      </c>
      <c r="O398" s="282">
        <v>0</v>
      </c>
      <c r="P398" s="282">
        <v>0</v>
      </c>
      <c r="Q398" s="282">
        <v>0</v>
      </c>
      <c r="R398" s="282">
        <v>0</v>
      </c>
      <c r="S398" s="282">
        <v>0</v>
      </c>
      <c r="T398" s="282">
        <v>0</v>
      </c>
      <c r="U398" s="244" t="s">
        <v>32</v>
      </c>
    </row>
    <row r="399" spans="1:21">
      <c r="A399" s="248" t="s">
        <v>63</v>
      </c>
      <c r="B399" s="282">
        <v>0</v>
      </c>
      <c r="C399" s="282"/>
      <c r="D399" s="282">
        <v>0</v>
      </c>
      <c r="E399" s="282">
        <v>0</v>
      </c>
      <c r="F399" s="282">
        <v>0</v>
      </c>
      <c r="G399" s="282">
        <v>0</v>
      </c>
      <c r="H399" s="282">
        <v>0</v>
      </c>
      <c r="I399" s="282">
        <v>0</v>
      </c>
      <c r="J399" s="282">
        <v>0</v>
      </c>
      <c r="K399" s="282">
        <v>0</v>
      </c>
      <c r="L399" s="282">
        <v>0</v>
      </c>
      <c r="M399" s="282">
        <v>0</v>
      </c>
      <c r="N399" s="282">
        <v>0</v>
      </c>
      <c r="O399" s="282">
        <v>0</v>
      </c>
      <c r="P399" s="282">
        <v>0</v>
      </c>
      <c r="Q399" s="282">
        <v>0</v>
      </c>
      <c r="R399" s="282">
        <v>0</v>
      </c>
      <c r="S399" s="282">
        <v>0</v>
      </c>
      <c r="T399" s="282">
        <v>0</v>
      </c>
      <c r="U399" s="244" t="s">
        <v>32</v>
      </c>
    </row>
    <row r="400" spans="1:21">
      <c r="A400" s="248" t="s">
        <v>196</v>
      </c>
      <c r="B400" s="282">
        <v>0</v>
      </c>
      <c r="C400" s="282"/>
      <c r="D400" s="282">
        <v>0</v>
      </c>
      <c r="E400" s="282">
        <v>0</v>
      </c>
      <c r="F400" s="282">
        <v>0</v>
      </c>
      <c r="G400" s="282">
        <v>0</v>
      </c>
      <c r="H400" s="282">
        <v>0</v>
      </c>
      <c r="I400" s="282">
        <v>0</v>
      </c>
      <c r="J400" s="282">
        <v>0</v>
      </c>
      <c r="K400" s="282">
        <v>0</v>
      </c>
      <c r="L400" s="282">
        <v>0</v>
      </c>
      <c r="M400" s="282">
        <v>0</v>
      </c>
      <c r="N400" s="282">
        <v>0</v>
      </c>
      <c r="O400" s="282">
        <v>0</v>
      </c>
      <c r="P400" s="282">
        <v>0</v>
      </c>
      <c r="Q400" s="282">
        <v>0</v>
      </c>
      <c r="R400" s="282">
        <v>0</v>
      </c>
      <c r="S400" s="282">
        <v>0</v>
      </c>
      <c r="T400" s="282">
        <v>0</v>
      </c>
      <c r="U400" s="244" t="s">
        <v>32</v>
      </c>
    </row>
    <row r="401" spans="1:22">
      <c r="A401" s="248" t="s">
        <v>39</v>
      </c>
      <c r="B401" s="282">
        <v>0</v>
      </c>
      <c r="C401" s="282"/>
      <c r="D401" s="282">
        <v>0</v>
      </c>
      <c r="E401" s="282">
        <v>0</v>
      </c>
      <c r="F401" s="282">
        <v>0</v>
      </c>
      <c r="G401" s="282">
        <v>0</v>
      </c>
      <c r="H401" s="282">
        <v>0</v>
      </c>
      <c r="I401" s="282">
        <v>0</v>
      </c>
      <c r="J401" s="282">
        <v>0</v>
      </c>
      <c r="K401" s="282">
        <v>0</v>
      </c>
      <c r="L401" s="282">
        <v>0</v>
      </c>
      <c r="M401" s="282">
        <v>0</v>
      </c>
      <c r="N401" s="282">
        <v>0</v>
      </c>
      <c r="O401" s="282">
        <v>0</v>
      </c>
      <c r="P401" s="282">
        <v>0</v>
      </c>
      <c r="Q401" s="282">
        <v>0</v>
      </c>
      <c r="R401" s="282">
        <v>0</v>
      </c>
      <c r="S401" s="282">
        <v>0</v>
      </c>
      <c r="T401" s="282">
        <v>0</v>
      </c>
      <c r="U401" s="244" t="s">
        <v>32</v>
      </c>
    </row>
    <row r="402" spans="1:22">
      <c r="A402" s="249"/>
      <c r="B402" s="282"/>
      <c r="C402" s="282"/>
      <c r="D402" s="282"/>
      <c r="E402" s="282"/>
      <c r="F402" s="282"/>
      <c r="G402" s="282"/>
      <c r="H402" s="282"/>
      <c r="I402" s="282"/>
      <c r="J402" s="282"/>
      <c r="K402" s="282"/>
      <c r="L402" s="282"/>
      <c r="M402" s="282"/>
      <c r="N402" s="282"/>
      <c r="O402" s="282"/>
      <c r="P402" s="282"/>
      <c r="Q402" s="282"/>
      <c r="R402" s="282"/>
      <c r="S402" s="282"/>
      <c r="T402" s="282"/>
      <c r="U402" s="244"/>
    </row>
    <row r="404" spans="1:22">
      <c r="A404" s="243" t="s">
        <v>207</v>
      </c>
      <c r="B404" s="244"/>
      <c r="C404" s="244"/>
      <c r="D404" s="244"/>
      <c r="E404" s="244"/>
      <c r="F404" s="244"/>
      <c r="G404" s="244"/>
      <c r="H404" s="244"/>
      <c r="I404" s="244"/>
      <c r="J404" s="244"/>
      <c r="K404" s="244"/>
      <c r="L404" s="244"/>
      <c r="M404" s="244"/>
      <c r="N404" s="244"/>
      <c r="O404" s="244"/>
      <c r="P404" s="244"/>
      <c r="Q404" s="244"/>
      <c r="R404" s="244"/>
      <c r="S404" s="244"/>
      <c r="T404" s="244"/>
      <c r="U404" s="244"/>
    </row>
    <row r="405" spans="1:22">
      <c r="A405" s="254" t="s">
        <v>208</v>
      </c>
      <c r="B405" s="255"/>
      <c r="C405" s="255"/>
      <c r="D405" s="255"/>
      <c r="E405" s="255"/>
      <c r="F405" s="255"/>
      <c r="G405" s="255"/>
      <c r="H405" s="255"/>
      <c r="I405" s="255"/>
      <c r="J405" s="255"/>
      <c r="K405" s="255"/>
      <c r="L405" s="255"/>
      <c r="M405" s="255"/>
      <c r="N405" s="255"/>
      <c r="O405" s="255"/>
      <c r="P405" s="255"/>
      <c r="Q405" s="255"/>
      <c r="R405" s="255"/>
      <c r="S405" s="255"/>
      <c r="T405" s="255"/>
      <c r="U405" s="255"/>
      <c r="V405" s="254"/>
    </row>
    <row r="406" spans="1:22">
      <c r="A406" s="278" t="s">
        <v>108</v>
      </c>
      <c r="B406" s="251" t="s">
        <v>12</v>
      </c>
      <c r="C406" s="251" t="s">
        <v>12</v>
      </c>
      <c r="D406" s="251" t="s">
        <v>13</v>
      </c>
      <c r="E406" s="251" t="s">
        <v>13</v>
      </c>
      <c r="F406" s="251" t="s">
        <v>14</v>
      </c>
      <c r="G406" s="251" t="s">
        <v>15</v>
      </c>
      <c r="H406" s="251" t="s">
        <v>16</v>
      </c>
      <c r="I406" s="251" t="s">
        <v>13</v>
      </c>
      <c r="J406" s="251" t="s">
        <v>14</v>
      </c>
      <c r="K406" s="251" t="s">
        <v>15</v>
      </c>
      <c r="L406" s="251" t="s">
        <v>16</v>
      </c>
      <c r="M406" s="251" t="s">
        <v>13</v>
      </c>
      <c r="N406" s="251" t="s">
        <v>14</v>
      </c>
      <c r="O406" s="251" t="s">
        <v>15</v>
      </c>
      <c r="P406" s="251" t="s">
        <v>16</v>
      </c>
      <c r="Q406" s="251" t="s">
        <v>13</v>
      </c>
      <c r="R406" s="251" t="s">
        <v>14</v>
      </c>
      <c r="S406" s="251" t="s">
        <v>15</v>
      </c>
      <c r="T406" s="251" t="s">
        <v>16</v>
      </c>
      <c r="U406" s="256" t="s">
        <v>209</v>
      </c>
    </row>
    <row r="407" spans="1:22">
      <c r="A407" s="279" t="s">
        <v>285</v>
      </c>
      <c r="B407" s="252">
        <v>2019</v>
      </c>
      <c r="C407" s="252">
        <v>2023</v>
      </c>
      <c r="D407" s="252">
        <v>2025</v>
      </c>
      <c r="E407" s="252">
        <v>2030</v>
      </c>
      <c r="F407" s="252">
        <v>2030</v>
      </c>
      <c r="G407" s="252">
        <v>2030</v>
      </c>
      <c r="H407" s="252">
        <v>2030</v>
      </c>
      <c r="I407" s="252">
        <v>2035</v>
      </c>
      <c r="J407" s="252">
        <v>2035</v>
      </c>
      <c r="K407" s="252">
        <v>2035</v>
      </c>
      <c r="L407" s="252">
        <v>2035</v>
      </c>
      <c r="M407" s="252">
        <v>2040</v>
      </c>
      <c r="N407" s="252">
        <v>2040</v>
      </c>
      <c r="O407" s="252">
        <v>2040</v>
      </c>
      <c r="P407" s="252">
        <v>2040</v>
      </c>
      <c r="Q407" s="252">
        <v>2050</v>
      </c>
      <c r="R407" s="252">
        <v>2050</v>
      </c>
      <c r="S407" s="252">
        <v>2050</v>
      </c>
      <c r="T407" s="252">
        <v>2050</v>
      </c>
      <c r="U407" s="247">
        <v>2030</v>
      </c>
      <c r="V407" s="257" t="s">
        <v>17</v>
      </c>
    </row>
    <row r="408" spans="1:22">
      <c r="A408" s="248" t="s">
        <v>193</v>
      </c>
      <c r="B408" s="282" t="s">
        <v>817</v>
      </c>
      <c r="C408" s="282">
        <v>114.14102540679012</v>
      </c>
      <c r="D408" s="282">
        <v>124.71288077337965</v>
      </c>
      <c r="E408" s="282">
        <v>169.13800478128948</v>
      </c>
      <c r="F408" s="282">
        <v>183.17530236236794</v>
      </c>
      <c r="G408" s="282">
        <v>163.17842107782428</v>
      </c>
      <c r="H408" s="282">
        <v>161.19604773400241</v>
      </c>
      <c r="I408" s="282">
        <v>226.7088485034557</v>
      </c>
      <c r="J408" s="282">
        <v>255.49194350150037</v>
      </c>
      <c r="K408" s="282">
        <v>212.06802071991712</v>
      </c>
      <c r="L408" s="282">
        <v>203.4029159742073</v>
      </c>
      <c r="M408" s="282">
        <v>285.94259667283075</v>
      </c>
      <c r="N408" s="282">
        <v>330.180489970336</v>
      </c>
      <c r="O408" s="282">
        <v>259.25236161347061</v>
      </c>
      <c r="P408" s="282">
        <v>243.54161315758009</v>
      </c>
      <c r="Q408" s="282">
        <v>343.69652940634319</v>
      </c>
      <c r="R408" s="282">
        <v>383.72061654385573</v>
      </c>
      <c r="S408" s="282">
        <v>309.38072925925519</v>
      </c>
      <c r="T408" s="282">
        <v>272.7653361469267</v>
      </c>
      <c r="U408" s="282">
        <v>135.74410253205488</v>
      </c>
      <c r="V408" s="258" t="s">
        <v>210</v>
      </c>
    </row>
    <row r="409" spans="1:22">
      <c r="A409" s="248" t="s">
        <v>33</v>
      </c>
      <c r="B409" s="282">
        <v>10.364682253120954</v>
      </c>
      <c r="C409" s="282">
        <v>0</v>
      </c>
      <c r="D409" s="282">
        <v>1.1917135956386877</v>
      </c>
      <c r="E409" s="282">
        <v>12.695847774885182</v>
      </c>
      <c r="F409" s="282">
        <v>15.194400737461363</v>
      </c>
      <c r="G409" s="282">
        <v>15.225037537271165</v>
      </c>
      <c r="H409" s="282">
        <v>15.171463413293028</v>
      </c>
      <c r="I409" s="282">
        <v>15.75677539974193</v>
      </c>
      <c r="J409" s="282">
        <v>19.045818245957623</v>
      </c>
      <c r="K409" s="282">
        <v>20.141142023774243</v>
      </c>
      <c r="L409" s="282">
        <v>30.610022772757635</v>
      </c>
      <c r="M409" s="282">
        <v>37.622526521288577</v>
      </c>
      <c r="N409" s="282">
        <v>36.049100483418734</v>
      </c>
      <c r="O409" s="282">
        <v>29.488997476050763</v>
      </c>
      <c r="P409" s="282">
        <v>63.67557685748406</v>
      </c>
      <c r="Q409" s="282">
        <v>47.308178146331848</v>
      </c>
      <c r="R409" s="282">
        <v>53.834447390421914</v>
      </c>
      <c r="S409" s="282">
        <v>30.218213540581935</v>
      </c>
      <c r="T409" s="282">
        <v>81.908276403581809</v>
      </c>
      <c r="U409" s="282">
        <v>0.6396956913987899</v>
      </c>
      <c r="V409" s="258" t="s">
        <v>210</v>
      </c>
    </row>
    <row r="410" spans="1:22">
      <c r="A410" s="248" t="s">
        <v>194</v>
      </c>
      <c r="B410" s="282">
        <v>222.98388259676599</v>
      </c>
      <c r="C410" s="282">
        <v>179.16666666666669</v>
      </c>
      <c r="D410" s="282">
        <v>212.54737051209941</v>
      </c>
      <c r="E410" s="282">
        <v>194.9042159900803</v>
      </c>
      <c r="F410" s="282">
        <v>170.4701687945045</v>
      </c>
      <c r="G410" s="282">
        <v>204.25639259499357</v>
      </c>
      <c r="H410" s="282">
        <v>193.33428412588663</v>
      </c>
      <c r="I410" s="282">
        <v>145.67904707781059</v>
      </c>
      <c r="J410" s="282">
        <v>119.57351313108252</v>
      </c>
      <c r="K410" s="282">
        <v>163.19995862499741</v>
      </c>
      <c r="L410" s="282">
        <v>136.55436554647397</v>
      </c>
      <c r="M410" s="282">
        <v>102.88051659163243</v>
      </c>
      <c r="N410" s="282">
        <v>74.836142954937188</v>
      </c>
      <c r="O410" s="282">
        <v>127.88042163403907</v>
      </c>
      <c r="P410" s="282">
        <v>86.076603138644387</v>
      </c>
      <c r="Q410" s="282">
        <v>55.039114771337957</v>
      </c>
      <c r="R410" s="282">
        <v>23.611958766218681</v>
      </c>
      <c r="S410" s="282">
        <v>100.04108036024944</v>
      </c>
      <c r="T410" s="282">
        <v>35.449234971014683</v>
      </c>
      <c r="U410" s="282">
        <v>152.86825386760199</v>
      </c>
      <c r="V410" s="258" t="s">
        <v>210</v>
      </c>
    </row>
    <row r="411" spans="1:22">
      <c r="A411" s="248" t="s">
        <v>35</v>
      </c>
      <c r="B411" s="282">
        <v>52.048504782707731</v>
      </c>
      <c r="C411" s="282">
        <v>18.333333333333336</v>
      </c>
      <c r="D411" s="282">
        <v>48.877892373092621</v>
      </c>
      <c r="E411" s="282">
        <v>54.107652941556424</v>
      </c>
      <c r="F411" s="282">
        <v>51.392470175815227</v>
      </c>
      <c r="G411" s="282">
        <v>51.400922216222966</v>
      </c>
      <c r="H411" s="282">
        <v>50.182165114964981</v>
      </c>
      <c r="I411" s="282">
        <v>53.641773782957195</v>
      </c>
      <c r="J411" s="282">
        <v>51.326133380282386</v>
      </c>
      <c r="K411" s="282">
        <v>52.419368154523553</v>
      </c>
      <c r="L411" s="282">
        <v>46.431355705088862</v>
      </c>
      <c r="M411" s="282">
        <v>50.247332295738758</v>
      </c>
      <c r="N411" s="282">
        <v>52.453801661062215</v>
      </c>
      <c r="O411" s="282">
        <v>52.844584968214278</v>
      </c>
      <c r="P411" s="282">
        <v>33.867435207205361</v>
      </c>
      <c r="Q411" s="282">
        <v>46.603652879379993</v>
      </c>
      <c r="R411" s="282">
        <v>60.847800387524529</v>
      </c>
      <c r="S411" s="282">
        <v>47.431678485649684</v>
      </c>
      <c r="T411" s="282">
        <v>25.363743897260676</v>
      </c>
      <c r="U411" s="282">
        <v>53.309671527445275</v>
      </c>
      <c r="V411" s="258" t="s">
        <v>210</v>
      </c>
    </row>
    <row r="412" spans="1:22">
      <c r="A412" s="248" t="s">
        <v>195</v>
      </c>
      <c r="B412" s="282">
        <v>15.598723816828878</v>
      </c>
      <c r="C412" s="282">
        <v>38.19444444444445</v>
      </c>
      <c r="D412" s="282">
        <v>20.044250739175752</v>
      </c>
      <c r="E412" s="282">
        <v>39.542448463735944</v>
      </c>
      <c r="F412" s="282">
        <v>30.437494915066818</v>
      </c>
      <c r="G412" s="282">
        <v>39.682518360341184</v>
      </c>
      <c r="H412" s="282">
        <v>40.410807340091885</v>
      </c>
      <c r="I412" s="282">
        <v>45.696805287193371</v>
      </c>
      <c r="J412" s="282">
        <v>37.199801918325392</v>
      </c>
      <c r="K412" s="282">
        <v>59.953389511242122</v>
      </c>
      <c r="L412" s="282">
        <v>43.272444321440133</v>
      </c>
      <c r="M412" s="282">
        <v>50.857839938888837</v>
      </c>
      <c r="N412" s="282">
        <v>29.233845309418527</v>
      </c>
      <c r="O412" s="282">
        <v>71.447525990855297</v>
      </c>
      <c r="P412" s="282">
        <v>48.022600132908664</v>
      </c>
      <c r="Q412" s="282">
        <v>53.503890454287514</v>
      </c>
      <c r="R412" s="282">
        <v>33.207195506877596</v>
      </c>
      <c r="S412" s="282">
        <v>80.824269088691253</v>
      </c>
      <c r="T412" s="282">
        <v>42.825210333042484</v>
      </c>
      <c r="U412" s="282">
        <v>25.201458149581079</v>
      </c>
      <c r="V412" s="258" t="s">
        <v>210</v>
      </c>
    </row>
    <row r="413" spans="1:22">
      <c r="A413" s="248" t="s">
        <v>63</v>
      </c>
      <c r="B413" s="282">
        <v>8.5860802452556051</v>
      </c>
      <c r="C413" s="282">
        <v>19.166666666666668</v>
      </c>
      <c r="D413" s="282">
        <v>25.736934749672059</v>
      </c>
      <c r="E413" s="282">
        <v>16.812426144020908</v>
      </c>
      <c r="F413" s="282">
        <v>16.812549190565818</v>
      </c>
      <c r="G413" s="282">
        <v>16.890258591896281</v>
      </c>
      <c r="H413" s="282">
        <v>16.811500894619556</v>
      </c>
      <c r="I413" s="282">
        <v>16.814793240846431</v>
      </c>
      <c r="J413" s="282">
        <v>16.815093066549935</v>
      </c>
      <c r="K413" s="282">
        <v>16.817613920637957</v>
      </c>
      <c r="L413" s="282">
        <v>16.275842298912693</v>
      </c>
      <c r="M413" s="282">
        <v>1.1907453467015163</v>
      </c>
      <c r="N413" s="282">
        <v>1.191226663650943</v>
      </c>
      <c r="O413" s="282">
        <v>0.63243499510201218</v>
      </c>
      <c r="P413" s="282">
        <v>1.2151723797703406</v>
      </c>
      <c r="Q413" s="282">
        <v>4.9274646985441123E-2</v>
      </c>
      <c r="R413" s="282">
        <v>2.7883954667709831E-2</v>
      </c>
      <c r="S413" s="282">
        <v>2.6265363339634598E-2</v>
      </c>
      <c r="T413" s="282">
        <v>2.6265363339634598E-2</v>
      </c>
      <c r="U413" s="282">
        <v>6.175125705547897</v>
      </c>
      <c r="V413" s="258" t="s">
        <v>210</v>
      </c>
    </row>
    <row r="414" spans="1:22">
      <c r="A414" s="248" t="s">
        <v>196</v>
      </c>
      <c r="B414" s="282">
        <v>295.05171384367395</v>
      </c>
      <c r="C414" s="282">
        <v>192.5</v>
      </c>
      <c r="D414" s="282">
        <v>285.30022325682455</v>
      </c>
      <c r="E414" s="282">
        <v>214.01692420466381</v>
      </c>
      <c r="F414" s="282">
        <v>207.93492735513573</v>
      </c>
      <c r="G414" s="282">
        <v>215.87098934891256</v>
      </c>
      <c r="H414" s="282">
        <v>211.11523547151134</v>
      </c>
      <c r="I414" s="282">
        <v>177.97128809452803</v>
      </c>
      <c r="J414" s="282">
        <v>164.29383131754227</v>
      </c>
      <c r="K414" s="282">
        <v>180.3812616324276</v>
      </c>
      <c r="L414" s="282">
        <v>159.59544392630534</v>
      </c>
      <c r="M414" s="282">
        <v>139.12873347360429</v>
      </c>
      <c r="N414" s="282">
        <v>138.28276266752201</v>
      </c>
      <c r="O414" s="282">
        <v>121.70040183909084</v>
      </c>
      <c r="P414" s="282">
        <v>98.852727221306665</v>
      </c>
      <c r="Q414" s="282">
        <v>109.0776270545981</v>
      </c>
      <c r="R414" s="282">
        <v>122.45317711007276</v>
      </c>
      <c r="S414" s="282">
        <v>44.583814827211469</v>
      </c>
      <c r="T414" s="282">
        <v>40.827580696809839</v>
      </c>
      <c r="U414" s="282">
        <v>267.08320532106364</v>
      </c>
      <c r="V414" s="258" t="s">
        <v>210</v>
      </c>
    </row>
    <row r="415" spans="1:22">
      <c r="A415" s="248" t="s">
        <v>39</v>
      </c>
      <c r="B415" s="282">
        <v>6.6942280000000007E-2</v>
      </c>
      <c r="C415" s="282">
        <v>11.666666666666666</v>
      </c>
      <c r="D415" s="282">
        <v>13.339750237570634</v>
      </c>
      <c r="E415" s="282">
        <v>5.4800000000235523</v>
      </c>
      <c r="F415" s="282">
        <v>5.4800000000034146</v>
      </c>
      <c r="G415" s="282">
        <v>5.4800000000491798</v>
      </c>
      <c r="H415" s="282">
        <v>5.4800000000193094</v>
      </c>
      <c r="I415" s="282">
        <v>8.9600000000202726</v>
      </c>
      <c r="J415" s="282">
        <v>8.960000000022303</v>
      </c>
      <c r="K415" s="282">
        <v>5.480000000050584</v>
      </c>
      <c r="L415" s="282">
        <v>5.4800000000268838</v>
      </c>
      <c r="M415" s="282">
        <v>9.2600000000219644</v>
      </c>
      <c r="N415" s="282">
        <v>9.2600000000046911</v>
      </c>
      <c r="O415" s="282">
        <v>9.2600000000032203</v>
      </c>
      <c r="P415" s="282">
        <v>6.9600000000387698</v>
      </c>
      <c r="Q415" s="282">
        <v>9.6050000000389844</v>
      </c>
      <c r="R415" s="282">
        <v>9.6050000000447966</v>
      </c>
      <c r="S415" s="282">
        <v>9.6050000000444129</v>
      </c>
      <c r="T415" s="282">
        <v>6.9600000000378408</v>
      </c>
      <c r="U415" s="282">
        <v>1.9522224129228789E-2</v>
      </c>
      <c r="V415" s="258" t="s">
        <v>210</v>
      </c>
    </row>
    <row r="416" spans="1:22">
      <c r="A416" s="248" t="s">
        <v>40</v>
      </c>
      <c r="B416" s="282">
        <v>0</v>
      </c>
      <c r="C416" s="282">
        <v>0</v>
      </c>
      <c r="D416" s="282">
        <v>0</v>
      </c>
      <c r="E416" s="282">
        <v>4.8282903877736663E-2</v>
      </c>
      <c r="F416" s="282">
        <v>0.11810642060468958</v>
      </c>
      <c r="G416" s="282">
        <v>0.42581242206769704</v>
      </c>
      <c r="H416" s="282">
        <v>1.1641064206345579</v>
      </c>
      <c r="I416" s="282">
        <v>0.12500706181314544</v>
      </c>
      <c r="J416" s="282">
        <v>0.24221705171827157</v>
      </c>
      <c r="K416" s="282">
        <v>1.0030061331904208</v>
      </c>
      <c r="L416" s="282">
        <v>2.6872170517241729</v>
      </c>
      <c r="M416" s="282">
        <v>0.32869063436026474</v>
      </c>
      <c r="N416" s="282">
        <v>0.31530260083769363</v>
      </c>
      <c r="O416" s="282">
        <v>1.5428033592237433</v>
      </c>
      <c r="P416" s="282">
        <v>3.3849539012890095</v>
      </c>
      <c r="Q416" s="282">
        <v>1.044538086913309</v>
      </c>
      <c r="R416" s="282">
        <v>0.70728933038861275</v>
      </c>
      <c r="S416" s="282">
        <v>2.0212866553496189</v>
      </c>
      <c r="T416" s="282">
        <v>8.5398155506662459</v>
      </c>
      <c r="U416" s="282">
        <v>0</v>
      </c>
      <c r="V416" s="258" t="s">
        <v>210</v>
      </c>
    </row>
    <row r="417" spans="1:22">
      <c r="A417" s="249"/>
      <c r="B417" s="282"/>
      <c r="C417" s="282"/>
      <c r="D417" s="282"/>
      <c r="E417" s="282"/>
      <c r="F417" s="282"/>
      <c r="G417" s="282"/>
      <c r="H417" s="282"/>
      <c r="I417" s="282"/>
      <c r="J417" s="282"/>
      <c r="K417" s="282"/>
      <c r="L417" s="282"/>
      <c r="M417" s="282"/>
      <c r="N417" s="282"/>
      <c r="O417" s="282"/>
      <c r="P417" s="282"/>
      <c r="Q417" s="282"/>
      <c r="R417" s="282"/>
      <c r="S417" s="282"/>
      <c r="T417" s="282"/>
      <c r="U417" s="282"/>
      <c r="V417" s="258"/>
    </row>
    <row r="419" spans="1:22">
      <c r="A419" s="243" t="s">
        <v>211</v>
      </c>
      <c r="B419" s="244"/>
      <c r="C419" s="244"/>
      <c r="D419" s="244"/>
      <c r="E419" s="244"/>
      <c r="F419" s="244"/>
      <c r="G419" s="244"/>
      <c r="H419" s="244"/>
      <c r="I419" s="244"/>
      <c r="J419" s="244"/>
      <c r="K419" s="244"/>
      <c r="L419" s="244"/>
      <c r="M419" s="244"/>
      <c r="N419" s="244"/>
      <c r="O419" s="244"/>
      <c r="P419" s="244"/>
      <c r="Q419" s="244"/>
      <c r="R419" s="244"/>
      <c r="S419" s="244"/>
      <c r="T419" s="244"/>
      <c r="U419" s="244"/>
    </row>
    <row r="420" spans="1:22">
      <c r="A420" s="254" t="s">
        <v>208</v>
      </c>
      <c r="B420" s="255"/>
      <c r="C420" s="255"/>
      <c r="D420" s="255"/>
      <c r="E420" s="255"/>
      <c r="F420" s="255"/>
      <c r="G420" s="255"/>
      <c r="H420" s="255"/>
      <c r="I420" s="255"/>
      <c r="J420" s="255"/>
      <c r="K420" s="255"/>
      <c r="L420" s="255"/>
      <c r="M420" s="255"/>
      <c r="N420" s="255"/>
      <c r="O420" s="255"/>
      <c r="P420" s="255"/>
      <c r="Q420" s="255"/>
      <c r="R420" s="255"/>
      <c r="S420" s="255"/>
      <c r="T420" s="255"/>
      <c r="U420" s="255"/>
    </row>
    <row r="421" spans="1:22">
      <c r="A421" s="278" t="s">
        <v>108</v>
      </c>
      <c r="B421" s="251" t="s">
        <v>12</v>
      </c>
      <c r="C421" s="251" t="s">
        <v>12</v>
      </c>
      <c r="D421" s="251" t="s">
        <v>13</v>
      </c>
      <c r="E421" s="251" t="s">
        <v>13</v>
      </c>
      <c r="F421" s="251" t="s">
        <v>14</v>
      </c>
      <c r="G421" s="251" t="s">
        <v>15</v>
      </c>
      <c r="H421" s="251" t="s">
        <v>16</v>
      </c>
      <c r="I421" s="251" t="s">
        <v>13</v>
      </c>
      <c r="J421" s="251" t="s">
        <v>14</v>
      </c>
      <c r="K421" s="251" t="s">
        <v>15</v>
      </c>
      <c r="L421" s="251" t="s">
        <v>16</v>
      </c>
      <c r="M421" s="251" t="s">
        <v>13</v>
      </c>
      <c r="N421" s="251" t="s">
        <v>14</v>
      </c>
      <c r="O421" s="251" t="s">
        <v>15</v>
      </c>
      <c r="P421" s="251" t="s">
        <v>16</v>
      </c>
      <c r="Q421" s="251" t="s">
        <v>13</v>
      </c>
      <c r="R421" s="251" t="s">
        <v>14</v>
      </c>
      <c r="S421" s="251" t="s">
        <v>15</v>
      </c>
      <c r="T421" s="251" t="s">
        <v>16</v>
      </c>
      <c r="U421" s="244"/>
    </row>
    <row r="422" spans="1:22">
      <c r="A422" s="279" t="s">
        <v>285</v>
      </c>
      <c r="B422" s="252">
        <v>2019</v>
      </c>
      <c r="C422" s="252">
        <v>2023</v>
      </c>
      <c r="D422" s="252">
        <v>2025</v>
      </c>
      <c r="E422" s="252">
        <v>2030</v>
      </c>
      <c r="F422" s="252">
        <v>2030</v>
      </c>
      <c r="G422" s="252">
        <v>2030</v>
      </c>
      <c r="H422" s="252">
        <v>2030</v>
      </c>
      <c r="I422" s="252">
        <v>2035</v>
      </c>
      <c r="J422" s="252">
        <v>2035</v>
      </c>
      <c r="K422" s="252">
        <v>2035</v>
      </c>
      <c r="L422" s="252">
        <v>2035</v>
      </c>
      <c r="M422" s="252">
        <v>2040</v>
      </c>
      <c r="N422" s="252">
        <v>2040</v>
      </c>
      <c r="O422" s="252">
        <v>2040</v>
      </c>
      <c r="P422" s="252">
        <v>2040</v>
      </c>
      <c r="Q422" s="252">
        <v>2050</v>
      </c>
      <c r="R422" s="252">
        <v>2050</v>
      </c>
      <c r="S422" s="252">
        <v>2050</v>
      </c>
      <c r="T422" s="252">
        <v>2050</v>
      </c>
      <c r="U422" s="247" t="s">
        <v>17</v>
      </c>
    </row>
    <row r="423" spans="1:22">
      <c r="A423" s="248" t="s">
        <v>193</v>
      </c>
      <c r="B423" s="282">
        <v>56.317535500315138</v>
      </c>
      <c r="C423" s="282">
        <v>56.194444444444443</v>
      </c>
      <c r="D423" s="282">
        <v>49.659014216930579</v>
      </c>
      <c r="E423" s="282">
        <v>54.148920419908656</v>
      </c>
      <c r="F423" s="282">
        <v>54.222452618215087</v>
      </c>
      <c r="G423" s="282">
        <v>53.743056273628085</v>
      </c>
      <c r="H423" s="282">
        <v>53.709663638506754</v>
      </c>
      <c r="I423" s="282">
        <v>64.963510843795973</v>
      </c>
      <c r="J423" s="282">
        <v>62.392032354903279</v>
      </c>
      <c r="K423" s="282">
        <v>64.16564311712375</v>
      </c>
      <c r="L423" s="282">
        <v>64.936278631408214</v>
      </c>
      <c r="M423" s="282">
        <v>73.680508091469804</v>
      </c>
      <c r="N423" s="282">
        <v>70.828592424489443</v>
      </c>
      <c r="O423" s="282">
        <v>73.906176410860354</v>
      </c>
      <c r="P423" s="282">
        <v>75.302786614898622</v>
      </c>
      <c r="Q423" s="282">
        <v>80.727845089237192</v>
      </c>
      <c r="R423" s="282">
        <v>73.549010661303726</v>
      </c>
      <c r="S423" s="282">
        <v>76.900733080366933</v>
      </c>
      <c r="T423" s="282">
        <v>79.715350369859095</v>
      </c>
      <c r="U423" s="244" t="s">
        <v>32</v>
      </c>
    </row>
    <row r="424" spans="1:22">
      <c r="A424" s="248" t="s">
        <v>33</v>
      </c>
      <c r="B424" s="282">
        <v>0</v>
      </c>
      <c r="C424" s="282">
        <v>0</v>
      </c>
      <c r="D424" s="282">
        <v>0</v>
      </c>
      <c r="E424" s="282">
        <v>0</v>
      </c>
      <c r="F424" s="282">
        <v>0</v>
      </c>
      <c r="G424" s="282">
        <v>0</v>
      </c>
      <c r="H424" s="282">
        <v>0</v>
      </c>
      <c r="I424" s="282">
        <v>0</v>
      </c>
      <c r="J424" s="282">
        <v>0</v>
      </c>
      <c r="K424" s="282">
        <v>0</v>
      </c>
      <c r="L424" s="282">
        <v>1.1985908275857096</v>
      </c>
      <c r="M424" s="282">
        <v>0</v>
      </c>
      <c r="N424" s="282">
        <v>0</v>
      </c>
      <c r="O424" s="282">
        <v>0</v>
      </c>
      <c r="P424" s="282">
        <v>2.5908852950854384</v>
      </c>
      <c r="Q424" s="282">
        <v>0</v>
      </c>
      <c r="R424" s="282">
        <v>0</v>
      </c>
      <c r="S424" s="282">
        <v>0</v>
      </c>
      <c r="T424" s="282">
        <v>5.7673026867438306</v>
      </c>
      <c r="U424" s="244" t="s">
        <v>32</v>
      </c>
    </row>
    <row r="425" spans="1:22">
      <c r="A425" s="248" t="s">
        <v>194</v>
      </c>
      <c r="B425" s="282">
        <v>108.79789849596435</v>
      </c>
      <c r="C425" s="282">
        <v>81.388888888888886</v>
      </c>
      <c r="D425" s="282">
        <v>112.35246450989848</v>
      </c>
      <c r="E425" s="282">
        <v>96.643706084869166</v>
      </c>
      <c r="F425" s="282">
        <v>85.67770191734094</v>
      </c>
      <c r="G425" s="282">
        <v>98.602120861012082</v>
      </c>
      <c r="H425" s="282">
        <v>97.437272829266448</v>
      </c>
      <c r="I425" s="282">
        <v>67.435074352563689</v>
      </c>
      <c r="J425" s="282">
        <v>52.433701492181797</v>
      </c>
      <c r="K425" s="282">
        <v>67.998814545305152</v>
      </c>
      <c r="L425" s="282">
        <v>66.443832708073373</v>
      </c>
      <c r="M425" s="282">
        <v>38.141097534691653</v>
      </c>
      <c r="N425" s="282">
        <v>22.986354736202486</v>
      </c>
      <c r="O425" s="282">
        <v>37.545126876308643</v>
      </c>
      <c r="P425" s="282">
        <v>36.494446693095014</v>
      </c>
      <c r="Q425" s="282">
        <v>8.7995299073995081</v>
      </c>
      <c r="R425" s="282">
        <v>2.7782482001506068</v>
      </c>
      <c r="S425" s="282">
        <v>17.997353914038765</v>
      </c>
      <c r="T425" s="282">
        <v>15.44703909103567</v>
      </c>
      <c r="U425" s="244" t="s">
        <v>32</v>
      </c>
    </row>
    <row r="426" spans="1:22">
      <c r="A426" s="248" t="s">
        <v>35</v>
      </c>
      <c r="B426" s="282">
        <v>6.133223976465807</v>
      </c>
      <c r="C426" s="282">
        <v>11.388888888888889</v>
      </c>
      <c r="D426" s="282">
        <v>10.459998727828319</v>
      </c>
      <c r="E426" s="282">
        <v>14.399192814509124</v>
      </c>
      <c r="F426" s="282">
        <v>18.686594800119373</v>
      </c>
      <c r="G426" s="282">
        <v>12.548690882186188</v>
      </c>
      <c r="H426" s="282">
        <v>12.541771857675691</v>
      </c>
      <c r="I426" s="282">
        <v>18.37129578444932</v>
      </c>
      <c r="J426" s="282">
        <v>28.666217069027486</v>
      </c>
      <c r="K426" s="282">
        <v>15.195905328883427</v>
      </c>
      <c r="L426" s="282">
        <v>13.585784932827995</v>
      </c>
      <c r="M426" s="282">
        <v>23.538763017321564</v>
      </c>
      <c r="N426" s="282">
        <v>36.196063958976765</v>
      </c>
      <c r="O426" s="282">
        <v>17.657827725662475</v>
      </c>
      <c r="P426" s="282">
        <v>14.056452666907745</v>
      </c>
      <c r="Q426" s="282">
        <v>30.730391705064346</v>
      </c>
      <c r="R426" s="282">
        <v>41.584587208367125</v>
      </c>
      <c r="S426" s="282">
        <v>21.456563127980036</v>
      </c>
      <c r="T426" s="282">
        <v>14.682123299519205</v>
      </c>
      <c r="U426" s="244" t="s">
        <v>32</v>
      </c>
    </row>
    <row r="427" spans="1:22">
      <c r="A427" s="248" t="s">
        <v>195</v>
      </c>
      <c r="B427" s="282">
        <v>5.3907724888882198</v>
      </c>
      <c r="C427" s="282">
        <v>18.194444444444443</v>
      </c>
      <c r="D427" s="282">
        <v>4.8495201794176666</v>
      </c>
      <c r="E427" s="282">
        <v>3.839059019836319</v>
      </c>
      <c r="F427" s="282">
        <v>3.5678569162609888</v>
      </c>
      <c r="G427" s="282">
        <v>0</v>
      </c>
      <c r="H427" s="282">
        <v>3.6733535630675078</v>
      </c>
      <c r="I427" s="282">
        <v>2.6018117693977856</v>
      </c>
      <c r="J427" s="282">
        <v>3.5721331890008612</v>
      </c>
      <c r="K427" s="282">
        <v>0</v>
      </c>
      <c r="L427" s="282">
        <v>2.4628090268996536</v>
      </c>
      <c r="M427" s="282">
        <v>1.2798221163817789</v>
      </c>
      <c r="N427" s="282">
        <v>1.1700658942330939</v>
      </c>
      <c r="O427" s="282">
        <v>0</v>
      </c>
      <c r="P427" s="282">
        <v>1.2228646591282433</v>
      </c>
      <c r="Q427" s="282">
        <v>0</v>
      </c>
      <c r="R427" s="282">
        <v>0</v>
      </c>
      <c r="S427" s="282">
        <v>0</v>
      </c>
      <c r="T427" s="282">
        <v>0</v>
      </c>
      <c r="U427" s="244" t="s">
        <v>32</v>
      </c>
    </row>
    <row r="428" spans="1:22">
      <c r="A428" s="248" t="s">
        <v>63</v>
      </c>
      <c r="B428" s="282">
        <v>4.8066790000002288E-2</v>
      </c>
      <c r="C428" s="282">
        <v>0</v>
      </c>
      <c r="D428" s="282">
        <v>4.9712527449878696E-2</v>
      </c>
      <c r="E428" s="282">
        <v>3.211657439666267E-2</v>
      </c>
      <c r="F428" s="282">
        <v>3.2238718222821774E-2</v>
      </c>
      <c r="G428" s="282">
        <v>3.1907245374035886E-2</v>
      </c>
      <c r="H428" s="282">
        <v>3.1907245374035886E-2</v>
      </c>
      <c r="I428" s="282">
        <v>3.1307883386753277E-2</v>
      </c>
      <c r="J428" s="282">
        <v>3.1608204888861083E-2</v>
      </c>
      <c r="K428" s="282">
        <v>3.088110120393861E-2</v>
      </c>
      <c r="L428" s="282">
        <v>3.088110120393861E-2</v>
      </c>
      <c r="M428" s="282">
        <v>3.0058325183794941E-2</v>
      </c>
      <c r="N428" s="282">
        <v>3.0539708400922138E-2</v>
      </c>
      <c r="O428" s="282">
        <v>2.9496674152962775E-2</v>
      </c>
      <c r="P428" s="282">
        <v>2.9496674152962775E-2</v>
      </c>
      <c r="Q428" s="282">
        <v>2.7074646985441122E-2</v>
      </c>
      <c r="R428" s="282">
        <v>2.7883954667709831E-2</v>
      </c>
      <c r="S428" s="282">
        <v>2.6265363339634598E-2</v>
      </c>
      <c r="T428" s="282">
        <v>2.6265363339634598E-2</v>
      </c>
      <c r="U428" s="244" t="s">
        <v>32</v>
      </c>
    </row>
    <row r="429" spans="1:22">
      <c r="A429" s="248" t="s">
        <v>196</v>
      </c>
      <c r="B429" s="282">
        <v>1.217228201238107</v>
      </c>
      <c r="C429" s="282">
        <v>-3.8888888888888893</v>
      </c>
      <c r="D429" s="282">
        <v>1.1824206348541195</v>
      </c>
      <c r="E429" s="282">
        <v>1.0018255463016466</v>
      </c>
      <c r="F429" s="282">
        <v>1.0056356290289605</v>
      </c>
      <c r="G429" s="282">
        <v>0.99529585979586388</v>
      </c>
      <c r="H429" s="282">
        <v>0.99529585979586388</v>
      </c>
      <c r="I429" s="282">
        <v>0.97659971421925884</v>
      </c>
      <c r="J429" s="282">
        <v>0.98596776665222807</v>
      </c>
      <c r="K429" s="282">
        <v>0.96328692163529828</v>
      </c>
      <c r="L429" s="282">
        <v>0.96328692163529828</v>
      </c>
      <c r="M429" s="282">
        <v>0.93762173002165083</v>
      </c>
      <c r="N429" s="282">
        <v>0.95263771518005003</v>
      </c>
      <c r="O429" s="282">
        <v>0.92010191785722562</v>
      </c>
      <c r="P429" s="282">
        <v>0.92010191785722562</v>
      </c>
      <c r="Q429" s="282">
        <v>0.84455062585791607</v>
      </c>
      <c r="R429" s="282">
        <v>0.86979569405545165</v>
      </c>
      <c r="S429" s="282">
        <v>0.81930630743965516</v>
      </c>
      <c r="T429" s="282">
        <v>0.81930630743965516</v>
      </c>
      <c r="U429" s="244" t="s">
        <v>32</v>
      </c>
    </row>
    <row r="430" spans="1:22">
      <c r="A430" s="248" t="s">
        <v>39</v>
      </c>
      <c r="B430" s="282">
        <v>6.6942280000000007E-2</v>
      </c>
      <c r="C430" s="282">
        <v>0</v>
      </c>
      <c r="D430" s="282">
        <v>6.4160153484115467E-3</v>
      </c>
      <c r="E430" s="282">
        <v>0</v>
      </c>
      <c r="F430" s="282">
        <v>0</v>
      </c>
      <c r="G430" s="282">
        <v>0</v>
      </c>
      <c r="H430" s="282">
        <v>0</v>
      </c>
      <c r="I430" s="282">
        <v>0</v>
      </c>
      <c r="J430" s="282">
        <v>0</v>
      </c>
      <c r="K430" s="282">
        <v>0</v>
      </c>
      <c r="L430" s="282">
        <v>0</v>
      </c>
      <c r="M430" s="282">
        <v>0</v>
      </c>
      <c r="N430" s="282">
        <v>0</v>
      </c>
      <c r="O430" s="282">
        <v>0</v>
      </c>
      <c r="P430" s="282">
        <v>0</v>
      </c>
      <c r="Q430" s="282">
        <v>0</v>
      </c>
      <c r="R430" s="282">
        <v>0</v>
      </c>
      <c r="S430" s="282">
        <v>0</v>
      </c>
      <c r="T430" s="282">
        <v>0</v>
      </c>
      <c r="U430" s="244" t="s">
        <v>32</v>
      </c>
    </row>
    <row r="431" spans="1:22">
      <c r="A431" s="248" t="s">
        <v>40</v>
      </c>
      <c r="B431" s="282">
        <v>0</v>
      </c>
      <c r="C431" s="282">
        <v>0</v>
      </c>
      <c r="D431" s="282">
        <v>0</v>
      </c>
      <c r="E431" s="282">
        <v>0</v>
      </c>
      <c r="F431" s="282">
        <v>0</v>
      </c>
      <c r="G431" s="282">
        <v>0</v>
      </c>
      <c r="H431" s="282">
        <v>0</v>
      </c>
      <c r="I431" s="282">
        <v>0</v>
      </c>
      <c r="J431" s="282">
        <v>0</v>
      </c>
      <c r="K431" s="282">
        <v>0</v>
      </c>
      <c r="L431" s="282">
        <v>0</v>
      </c>
      <c r="M431" s="282">
        <v>0</v>
      </c>
      <c r="N431" s="282">
        <v>0</v>
      </c>
      <c r="O431" s="282">
        <v>0</v>
      </c>
      <c r="P431" s="282">
        <v>0</v>
      </c>
      <c r="Q431" s="282">
        <v>0</v>
      </c>
      <c r="R431" s="282">
        <v>0</v>
      </c>
      <c r="S431" s="282">
        <v>0</v>
      </c>
      <c r="T431" s="282">
        <v>0</v>
      </c>
      <c r="U431" s="244" t="s">
        <v>32</v>
      </c>
    </row>
    <row r="432" spans="1:22">
      <c r="A432" s="249"/>
      <c r="B432" s="282"/>
      <c r="C432" s="282"/>
      <c r="D432" s="282"/>
      <c r="E432" s="282"/>
      <c r="F432" s="282"/>
      <c r="G432" s="282"/>
      <c r="H432" s="282"/>
      <c r="I432" s="282"/>
      <c r="J432" s="282"/>
      <c r="K432" s="282"/>
      <c r="L432" s="282"/>
      <c r="M432" s="282"/>
      <c r="N432" s="282"/>
      <c r="O432" s="282"/>
      <c r="P432" s="282"/>
      <c r="Q432" s="282"/>
      <c r="R432" s="282"/>
      <c r="S432" s="282"/>
      <c r="T432" s="282"/>
      <c r="U432" s="244"/>
    </row>
    <row r="434" spans="1:22">
      <c r="A434" s="243" t="s">
        <v>212</v>
      </c>
      <c r="B434" s="244"/>
      <c r="C434" s="244"/>
      <c r="D434" s="244"/>
      <c r="E434" s="244"/>
      <c r="F434" s="244"/>
      <c r="G434" s="244"/>
      <c r="H434" s="244"/>
      <c r="I434" s="244"/>
      <c r="J434" s="244"/>
      <c r="K434" s="244"/>
      <c r="L434" s="244"/>
      <c r="M434" s="244"/>
      <c r="N434" s="244"/>
      <c r="O434" s="244"/>
      <c r="P434" s="244"/>
      <c r="Q434" s="244"/>
      <c r="R434" s="244"/>
      <c r="S434" s="244"/>
      <c r="T434" s="244"/>
      <c r="U434" s="244"/>
    </row>
    <row r="435" spans="1:22">
      <c r="A435" s="254" t="s">
        <v>213</v>
      </c>
      <c r="B435" s="255"/>
      <c r="C435" s="255"/>
      <c r="D435" s="255"/>
      <c r="E435" s="255"/>
      <c r="F435" s="255"/>
      <c r="G435" s="255"/>
      <c r="H435" s="255"/>
      <c r="I435" s="255"/>
      <c r="J435" s="255"/>
      <c r="K435" s="255"/>
      <c r="L435" s="255"/>
      <c r="M435" s="255"/>
      <c r="N435" s="255"/>
      <c r="O435" s="255"/>
      <c r="P435" s="255"/>
      <c r="Q435" s="255"/>
      <c r="R435" s="255"/>
      <c r="S435" s="255"/>
      <c r="T435" s="255"/>
      <c r="U435" s="255"/>
      <c r="V435" s="254"/>
    </row>
    <row r="436" spans="1:22">
      <c r="A436" s="278" t="s">
        <v>108</v>
      </c>
      <c r="B436" s="251" t="s">
        <v>12</v>
      </c>
      <c r="C436" s="251" t="s">
        <v>12</v>
      </c>
      <c r="D436" s="251" t="s">
        <v>13</v>
      </c>
      <c r="E436" s="251" t="s">
        <v>13</v>
      </c>
      <c r="F436" s="251" t="s">
        <v>14</v>
      </c>
      <c r="G436" s="251" t="s">
        <v>15</v>
      </c>
      <c r="H436" s="251" t="s">
        <v>16</v>
      </c>
      <c r="I436" s="251" t="s">
        <v>13</v>
      </c>
      <c r="J436" s="251" t="s">
        <v>14</v>
      </c>
      <c r="K436" s="251" t="s">
        <v>15</v>
      </c>
      <c r="L436" s="251" t="s">
        <v>16</v>
      </c>
      <c r="M436" s="251" t="s">
        <v>13</v>
      </c>
      <c r="N436" s="251" t="s">
        <v>14</v>
      </c>
      <c r="O436" s="251" t="s">
        <v>15</v>
      </c>
      <c r="P436" s="251" t="s">
        <v>16</v>
      </c>
      <c r="Q436" s="251" t="s">
        <v>13</v>
      </c>
      <c r="R436" s="251" t="s">
        <v>14</v>
      </c>
      <c r="S436" s="251" t="s">
        <v>15</v>
      </c>
      <c r="T436" s="251" t="s">
        <v>16</v>
      </c>
      <c r="U436" s="256" t="s">
        <v>209</v>
      </c>
    </row>
    <row r="437" spans="1:22">
      <c r="A437" s="279" t="s">
        <v>285</v>
      </c>
      <c r="B437" s="252">
        <v>2019</v>
      </c>
      <c r="C437" s="252">
        <v>2023</v>
      </c>
      <c r="D437" s="252">
        <v>2025</v>
      </c>
      <c r="E437" s="252">
        <v>2030</v>
      </c>
      <c r="F437" s="252">
        <v>2030</v>
      </c>
      <c r="G437" s="252">
        <v>2030</v>
      </c>
      <c r="H437" s="252">
        <v>2030</v>
      </c>
      <c r="I437" s="252">
        <v>2035</v>
      </c>
      <c r="J437" s="252">
        <v>2035</v>
      </c>
      <c r="K437" s="252">
        <v>2035</v>
      </c>
      <c r="L437" s="252">
        <v>2035</v>
      </c>
      <c r="M437" s="252">
        <v>2040</v>
      </c>
      <c r="N437" s="252">
        <v>2040</v>
      </c>
      <c r="O437" s="252">
        <v>2040</v>
      </c>
      <c r="P437" s="252">
        <v>2040</v>
      </c>
      <c r="Q437" s="252">
        <v>2050</v>
      </c>
      <c r="R437" s="252">
        <v>2050</v>
      </c>
      <c r="S437" s="252">
        <v>2050</v>
      </c>
      <c r="T437" s="252">
        <v>2050</v>
      </c>
      <c r="U437" s="247">
        <v>2030</v>
      </c>
      <c r="V437" s="257" t="s">
        <v>17</v>
      </c>
    </row>
    <row r="438" spans="1:22">
      <c r="A438" s="248" t="s">
        <v>53</v>
      </c>
      <c r="B438" s="282">
        <v>11.569630070548277</v>
      </c>
      <c r="C438" s="282"/>
      <c r="D438" s="282">
        <v>34.125664790481473</v>
      </c>
      <c r="E438" s="282">
        <v>76.570480778327976</v>
      </c>
      <c r="F438" s="282">
        <v>80.796893311073219</v>
      </c>
      <c r="G438" s="282">
        <v>74.607290916701729</v>
      </c>
      <c r="H438" s="282">
        <v>74.609228594025055</v>
      </c>
      <c r="I438" s="282">
        <v>154.76794736636364</v>
      </c>
      <c r="J438" s="282">
        <v>178.24034226637801</v>
      </c>
      <c r="K438" s="282">
        <v>142.03182443972179</v>
      </c>
      <c r="L438" s="282">
        <v>132.97616396779989</v>
      </c>
      <c r="M438" s="282">
        <v>235.51382572402301</v>
      </c>
      <c r="N438" s="282">
        <v>272.46534904847033</v>
      </c>
      <c r="O438" s="282">
        <v>193.71629011772097</v>
      </c>
      <c r="P438" s="282">
        <v>193.71818006849344</v>
      </c>
      <c r="Q438" s="282">
        <v>347.38416987274803</v>
      </c>
      <c r="R438" s="282">
        <v>389.7160265705665</v>
      </c>
      <c r="S438" s="282">
        <v>260.00284943461355</v>
      </c>
      <c r="T438" s="282">
        <v>205.77104072403759</v>
      </c>
      <c r="U438" s="282">
        <v>71.991687688433473</v>
      </c>
      <c r="V438" s="221" t="s">
        <v>32</v>
      </c>
    </row>
    <row r="439" spans="1:22">
      <c r="A439" s="248" t="s">
        <v>54</v>
      </c>
      <c r="B439" s="282">
        <v>5.8309126442152968</v>
      </c>
      <c r="C439" s="282"/>
      <c r="D439" s="282">
        <v>28.832526650308036</v>
      </c>
      <c r="E439" s="282">
        <v>46.007283212484168</v>
      </c>
      <c r="F439" s="282">
        <v>58.258614203255561</v>
      </c>
      <c r="G439" s="282">
        <v>41.812274592411931</v>
      </c>
      <c r="H439" s="282">
        <v>37.454355755026349</v>
      </c>
      <c r="I439" s="282">
        <v>60.24688340990518</v>
      </c>
      <c r="J439" s="282">
        <v>81.743297358505984</v>
      </c>
      <c r="K439" s="282">
        <v>53.054214833934246</v>
      </c>
      <c r="L439" s="282">
        <v>44.686642640942246</v>
      </c>
      <c r="M439" s="282">
        <v>74.952399290289151</v>
      </c>
      <c r="N439" s="282">
        <v>101.93444873663783</v>
      </c>
      <c r="O439" s="282">
        <v>62.921979231066388</v>
      </c>
      <c r="P439" s="282">
        <v>50.90257125681439</v>
      </c>
      <c r="Q439" s="282">
        <v>101.19641882192188</v>
      </c>
      <c r="R439" s="282">
        <v>135.37468958880396</v>
      </c>
      <c r="S439" s="282">
        <v>84.685979390979014</v>
      </c>
      <c r="T439" s="282">
        <v>63.989344917904475</v>
      </c>
      <c r="U439" s="282">
        <v>30.455343509364052</v>
      </c>
      <c r="V439" s="221" t="s">
        <v>32</v>
      </c>
    </row>
    <row r="440" spans="1:22">
      <c r="A440" s="248" t="s">
        <v>55</v>
      </c>
      <c r="B440" s="282">
        <v>52.300366596697131</v>
      </c>
      <c r="C440" s="282"/>
      <c r="D440" s="282">
        <v>93.921946655331155</v>
      </c>
      <c r="E440" s="282">
        <v>126.99127020434165</v>
      </c>
      <c r="F440" s="282">
        <v>87.639278783135921</v>
      </c>
      <c r="G440" s="282">
        <v>134.41856112455275</v>
      </c>
      <c r="H440" s="282">
        <v>90.088226123766503</v>
      </c>
      <c r="I440" s="282">
        <v>161.10090417957019</v>
      </c>
      <c r="J440" s="282">
        <v>105.81204993717044</v>
      </c>
      <c r="K440" s="282">
        <v>207.86703221089368</v>
      </c>
      <c r="L440" s="282">
        <v>89.480961355069439</v>
      </c>
      <c r="M440" s="282">
        <v>186.97683373771255</v>
      </c>
      <c r="N440" s="282">
        <v>100.5027905749121</v>
      </c>
      <c r="O440" s="282">
        <v>250.9475500824976</v>
      </c>
      <c r="P440" s="282">
        <v>106.99889925600581</v>
      </c>
      <c r="Q440" s="282">
        <v>168.90079933203435</v>
      </c>
      <c r="R440" s="282">
        <v>92.751839555992277</v>
      </c>
      <c r="S440" s="282">
        <v>269.79731131186537</v>
      </c>
      <c r="T440" s="282">
        <v>107.60252677928447</v>
      </c>
      <c r="U440" s="282">
        <v>65.425830461242384</v>
      </c>
      <c r="V440" s="221" t="s">
        <v>32</v>
      </c>
    </row>
    <row r="441" spans="1:22">
      <c r="A441" s="248" t="s">
        <v>56</v>
      </c>
      <c r="B441" s="282">
        <v>0</v>
      </c>
      <c r="C441" s="282"/>
      <c r="D441" s="282">
        <v>1.5269437573397848</v>
      </c>
      <c r="E441" s="282">
        <v>5.696197493729942</v>
      </c>
      <c r="F441" s="282">
        <v>8.486654243697183</v>
      </c>
      <c r="G441" s="282">
        <v>3.6108682052818528</v>
      </c>
      <c r="H441" s="282">
        <v>4.4769606468250718</v>
      </c>
      <c r="I441" s="282">
        <v>11.190834482433839</v>
      </c>
      <c r="J441" s="282">
        <v>15.142476349770316</v>
      </c>
      <c r="K441" s="282">
        <v>4.8509073637452387</v>
      </c>
      <c r="L441" s="282">
        <v>6.4464731540050693</v>
      </c>
      <c r="M441" s="282">
        <v>18.102246586197385</v>
      </c>
      <c r="N441" s="282">
        <v>24.653286531404927</v>
      </c>
      <c r="O441" s="282">
        <v>8.1572488568861132</v>
      </c>
      <c r="P441" s="282">
        <v>9.8199207259469059</v>
      </c>
      <c r="Q441" s="282">
        <v>26.58591348177336</v>
      </c>
      <c r="R441" s="282">
        <v>31.077489241047722</v>
      </c>
      <c r="S441" s="282">
        <v>9.2528019611521621</v>
      </c>
      <c r="T441" s="282">
        <v>11.503075492194753</v>
      </c>
      <c r="U441" s="282">
        <v>1.7019629999999999</v>
      </c>
      <c r="V441" s="221" t="s">
        <v>32</v>
      </c>
    </row>
    <row r="442" spans="1:22">
      <c r="A442" s="248" t="s">
        <v>214</v>
      </c>
      <c r="B442" s="282">
        <v>10.812154636400729</v>
      </c>
      <c r="C442" s="282"/>
      <c r="D442" s="282">
        <v>9.3767003883671798</v>
      </c>
      <c r="E442" s="282">
        <v>7.6692042080433023</v>
      </c>
      <c r="F442" s="282">
        <v>8.070417434682744</v>
      </c>
      <c r="G442" s="282">
        <v>7.820517833290789</v>
      </c>
      <c r="H442" s="282">
        <v>7.7230071706162553</v>
      </c>
      <c r="I442" s="282">
        <v>7.3627259770140574</v>
      </c>
      <c r="J442" s="282">
        <v>8.0876983227099029</v>
      </c>
      <c r="K442" s="282">
        <v>7.6672618601378417</v>
      </c>
      <c r="L442" s="282">
        <v>7.7484551003709523</v>
      </c>
      <c r="M442" s="282">
        <v>61.814964838082169</v>
      </c>
      <c r="N442" s="282">
        <v>57.267696081848193</v>
      </c>
      <c r="O442" s="282">
        <v>28.526803754881609</v>
      </c>
      <c r="P442" s="282">
        <v>0</v>
      </c>
      <c r="Q442" s="282">
        <v>119.43034075491897</v>
      </c>
      <c r="R442" s="282">
        <v>107.71434411322103</v>
      </c>
      <c r="S442" s="282">
        <v>55.962392326796326</v>
      </c>
      <c r="T442" s="282">
        <v>0</v>
      </c>
      <c r="U442" s="282">
        <v>9.9998041813512035</v>
      </c>
      <c r="V442" s="221" t="s">
        <v>32</v>
      </c>
    </row>
    <row r="443" spans="1:22">
      <c r="A443" s="248" t="s">
        <v>63</v>
      </c>
      <c r="B443" s="282">
        <v>9.3519619076470466</v>
      </c>
      <c r="C443" s="282"/>
      <c r="D443" s="282">
        <v>25.736934749672059</v>
      </c>
      <c r="E443" s="282">
        <v>16.812426144020904</v>
      </c>
      <c r="F443" s="282">
        <v>16.812549190565818</v>
      </c>
      <c r="G443" s="282">
        <v>16.890258591896281</v>
      </c>
      <c r="H443" s="282">
        <v>16.811500894619556</v>
      </c>
      <c r="I443" s="282">
        <v>16.814793240846431</v>
      </c>
      <c r="J443" s="282">
        <v>16.815093066549931</v>
      </c>
      <c r="K443" s="282">
        <v>16.817613920637957</v>
      </c>
      <c r="L443" s="282">
        <v>16.275842298912693</v>
      </c>
      <c r="M443" s="282">
        <v>1.1907453467015163</v>
      </c>
      <c r="N443" s="282">
        <v>1.1912266636509428</v>
      </c>
      <c r="O443" s="282">
        <v>0.63243499510201229</v>
      </c>
      <c r="P443" s="282">
        <v>1.2151723797703406</v>
      </c>
      <c r="Q443" s="282">
        <v>4.927464698544113E-2</v>
      </c>
      <c r="R443" s="282">
        <v>2.7883954667709831E-2</v>
      </c>
      <c r="S443" s="282">
        <v>2.6265363339634598E-2</v>
      </c>
      <c r="T443" s="282">
        <v>2.6265363339634598E-2</v>
      </c>
      <c r="U443" s="282">
        <v>6.4801900531724446</v>
      </c>
      <c r="V443" s="221" t="s">
        <v>32</v>
      </c>
    </row>
    <row r="444" spans="1:22">
      <c r="A444" s="248" t="s">
        <v>196</v>
      </c>
      <c r="B444" s="282">
        <v>717.56352508489294</v>
      </c>
      <c r="C444" s="282"/>
      <c r="D444" s="282">
        <v>715.40175188431454</v>
      </c>
      <c r="E444" s="282">
        <v>624.05625780555283</v>
      </c>
      <c r="F444" s="282">
        <v>621.30882501374367</v>
      </c>
      <c r="G444" s="282">
        <v>628.36044554696764</v>
      </c>
      <c r="H444" s="282">
        <v>622.42127179037459</v>
      </c>
      <c r="I444" s="282">
        <v>505.68172716623974</v>
      </c>
      <c r="J444" s="282">
        <v>622.41568796543436</v>
      </c>
      <c r="K444" s="282">
        <v>595.90139801005898</v>
      </c>
      <c r="L444" s="282">
        <v>506.12298633587045</v>
      </c>
      <c r="M444" s="282">
        <v>353.87602237719483</v>
      </c>
      <c r="N444" s="282">
        <v>509.81882161492831</v>
      </c>
      <c r="O444" s="282">
        <v>512.29833800854203</v>
      </c>
      <c r="P444" s="282">
        <v>328.21021068543251</v>
      </c>
      <c r="Q444" s="282">
        <v>259.90709642170464</v>
      </c>
      <c r="R444" s="282">
        <v>438.80496253919944</v>
      </c>
      <c r="S444" s="282">
        <v>416.89948732519184</v>
      </c>
      <c r="T444" s="282">
        <v>140.34869353481776</v>
      </c>
      <c r="U444" s="282">
        <v>619.26602472124239</v>
      </c>
      <c r="V444" s="221" t="s">
        <v>32</v>
      </c>
    </row>
    <row r="445" spans="1:22">
      <c r="A445" s="248" t="s">
        <v>194</v>
      </c>
      <c r="B445" s="282">
        <v>363.20552047549455</v>
      </c>
      <c r="C445" s="282"/>
      <c r="D445" s="282">
        <v>281.57980553067779</v>
      </c>
      <c r="E445" s="282">
        <v>227.0027677367068</v>
      </c>
      <c r="F445" s="282">
        <v>229.75473511278719</v>
      </c>
      <c r="G445" s="282">
        <v>226.71271136256763</v>
      </c>
      <c r="H445" s="282">
        <v>263.22499317031134</v>
      </c>
      <c r="I445" s="282">
        <v>174.9458782806804</v>
      </c>
      <c r="J445" s="282">
        <v>175.25770237148944</v>
      </c>
      <c r="K445" s="282">
        <v>204.32368444965959</v>
      </c>
      <c r="L445" s="282">
        <v>160.21108465457942</v>
      </c>
      <c r="M445" s="282">
        <v>100.53688166411737</v>
      </c>
      <c r="N445" s="282">
        <v>70.362641662376973</v>
      </c>
      <c r="O445" s="282">
        <v>158.16482500267398</v>
      </c>
      <c r="P445" s="282">
        <v>82.534207468281977</v>
      </c>
      <c r="Q445" s="282">
        <v>39.845973796662747</v>
      </c>
      <c r="R445" s="282">
        <v>20.188491030241781</v>
      </c>
      <c r="S445" s="282">
        <v>95.877128433297969</v>
      </c>
      <c r="T445" s="282">
        <v>19.435104397741643</v>
      </c>
      <c r="U445" s="282">
        <v>266.30587703499754</v>
      </c>
      <c r="V445" s="221" t="s">
        <v>32</v>
      </c>
    </row>
    <row r="446" spans="1:22">
      <c r="A446" s="248" t="s">
        <v>215</v>
      </c>
      <c r="B446" s="282">
        <v>30.310637197886084</v>
      </c>
      <c r="C446" s="282"/>
      <c r="D446" s="282">
        <v>35.052992182969334</v>
      </c>
      <c r="E446" s="282">
        <v>38.682324855510196</v>
      </c>
      <c r="F446" s="282">
        <v>42.033461491962605</v>
      </c>
      <c r="G446" s="282">
        <v>39.306780350946966</v>
      </c>
      <c r="H446" s="282">
        <v>39.709203085076638</v>
      </c>
      <c r="I446" s="282">
        <v>40.265219262714972</v>
      </c>
      <c r="J446" s="282">
        <v>49.626092361541609</v>
      </c>
      <c r="K446" s="282">
        <v>43.470297354871029</v>
      </c>
      <c r="L446" s="282">
        <v>45.869698336749579</v>
      </c>
      <c r="M446" s="282">
        <v>42.127152607924302</v>
      </c>
      <c r="N446" s="282">
        <v>61.379544242653083</v>
      </c>
      <c r="O446" s="282">
        <v>54.684249730662501</v>
      </c>
      <c r="P446" s="282">
        <v>45.137845552394531</v>
      </c>
      <c r="Q446" s="282">
        <v>63.338438603923386</v>
      </c>
      <c r="R446" s="282">
        <v>89.550606549894837</v>
      </c>
      <c r="S446" s="282">
        <v>95.275162973916579</v>
      </c>
      <c r="T446" s="282">
        <v>73.522567287963753</v>
      </c>
      <c r="U446" s="282">
        <v>4.6922124293144245</v>
      </c>
      <c r="V446" s="221" t="s">
        <v>32</v>
      </c>
    </row>
    <row r="447" spans="1:22">
      <c r="A447" s="248" t="s">
        <v>59</v>
      </c>
      <c r="B447" s="282">
        <v>3.5792184847909825</v>
      </c>
      <c r="C447" s="282"/>
      <c r="D447" s="282">
        <v>12.806444444444445</v>
      </c>
      <c r="E447" s="282">
        <v>37.566197468116286</v>
      </c>
      <c r="F447" s="282">
        <v>35.980987781416317</v>
      </c>
      <c r="G447" s="282">
        <v>45.490190904959555</v>
      </c>
      <c r="H447" s="282">
        <v>62.053447868120095</v>
      </c>
      <c r="I447" s="282">
        <v>82.054139841394388</v>
      </c>
      <c r="J447" s="282">
        <v>79.253763839540412</v>
      </c>
      <c r="K447" s="282">
        <v>93.822778051740912</v>
      </c>
      <c r="L447" s="282">
        <v>208.98101993369073</v>
      </c>
      <c r="M447" s="282">
        <v>147.88028520496883</v>
      </c>
      <c r="N447" s="282">
        <v>127.58655429525729</v>
      </c>
      <c r="O447" s="282">
        <v>156.47957102726139</v>
      </c>
      <c r="P447" s="282">
        <v>268.98358976588878</v>
      </c>
      <c r="Q447" s="282">
        <v>152.03277245566906</v>
      </c>
      <c r="R447" s="282">
        <v>119.5265986089322</v>
      </c>
      <c r="S447" s="282">
        <v>191.81581954034087</v>
      </c>
      <c r="T447" s="282">
        <v>308.31365468684101</v>
      </c>
      <c r="U447" s="282">
        <v>0.54729796517772356</v>
      </c>
      <c r="V447" s="221" t="s">
        <v>32</v>
      </c>
    </row>
    <row r="448" spans="1:22">
      <c r="A448" s="249"/>
      <c r="B448" s="282"/>
      <c r="C448" s="282"/>
      <c r="D448" s="282"/>
      <c r="E448" s="282"/>
      <c r="F448" s="282"/>
      <c r="G448" s="282"/>
      <c r="H448" s="282"/>
      <c r="I448" s="282"/>
      <c r="J448" s="282"/>
      <c r="K448" s="282"/>
      <c r="L448" s="282"/>
      <c r="M448" s="282"/>
      <c r="N448" s="282"/>
      <c r="O448" s="282"/>
      <c r="P448" s="282"/>
      <c r="Q448" s="282"/>
      <c r="R448" s="282"/>
      <c r="S448" s="282"/>
      <c r="T448" s="282"/>
      <c r="U448" s="282"/>
      <c r="V448" s="221"/>
    </row>
    <row r="450" spans="1:25">
      <c r="A450" s="243" t="s">
        <v>216</v>
      </c>
      <c r="B450" s="244"/>
      <c r="C450" s="244"/>
      <c r="D450" s="244"/>
      <c r="E450" s="244"/>
      <c r="F450" s="244"/>
      <c r="G450" s="244"/>
      <c r="H450" s="244"/>
      <c r="I450" s="244"/>
      <c r="J450" s="244"/>
      <c r="K450" s="244"/>
      <c r="L450" s="244"/>
      <c r="M450" s="244"/>
      <c r="N450" s="244"/>
      <c r="O450" s="244"/>
      <c r="P450" s="244"/>
      <c r="Q450" s="244"/>
      <c r="R450" s="244"/>
      <c r="S450" s="244"/>
      <c r="T450" s="244"/>
      <c r="U450" s="244"/>
    </row>
    <row r="451" spans="1:25">
      <c r="A451" s="254" t="s">
        <v>217</v>
      </c>
      <c r="B451" s="255"/>
      <c r="C451" s="255"/>
      <c r="D451" s="255"/>
      <c r="E451" s="255"/>
      <c r="F451" s="255"/>
      <c r="G451" s="255"/>
      <c r="H451" s="246"/>
      <c r="I451" s="244"/>
      <c r="J451" s="244"/>
      <c r="K451" s="244"/>
      <c r="L451" s="244"/>
      <c r="M451" s="244"/>
      <c r="N451" s="244"/>
      <c r="O451" s="244"/>
      <c r="P451" s="244"/>
      <c r="Q451" s="244"/>
      <c r="R451" s="244"/>
      <c r="S451" s="244"/>
      <c r="T451" s="244"/>
      <c r="U451" s="244"/>
    </row>
    <row r="452" spans="1:25">
      <c r="A452" s="278" t="s">
        <v>108</v>
      </c>
      <c r="B452" s="251" t="s">
        <v>13</v>
      </c>
      <c r="C452" s="251" t="s">
        <v>13</v>
      </c>
      <c r="D452" s="251" t="s">
        <v>14</v>
      </c>
      <c r="E452" s="251" t="s">
        <v>15</v>
      </c>
      <c r="F452" s="251" t="s">
        <v>16</v>
      </c>
      <c r="G452" s="251" t="s">
        <v>209</v>
      </c>
      <c r="I452" s="251"/>
      <c r="J452" s="251"/>
      <c r="K452" s="251"/>
      <c r="L452" s="251"/>
      <c r="M452" s="251"/>
      <c r="N452" s="251"/>
      <c r="O452" s="251"/>
      <c r="P452" s="251"/>
      <c r="Q452" s="251"/>
      <c r="R452" s="251"/>
      <c r="S452" s="251"/>
      <c r="U452" s="251"/>
      <c r="Y452" s="259"/>
    </row>
    <row r="453" spans="1:25">
      <c r="A453" s="279" t="s">
        <v>285</v>
      </c>
      <c r="B453" s="252">
        <v>2025</v>
      </c>
      <c r="C453" s="252">
        <v>2030</v>
      </c>
      <c r="D453" s="252">
        <v>2030</v>
      </c>
      <c r="E453" s="252">
        <v>2030</v>
      </c>
      <c r="F453" s="252">
        <v>2030</v>
      </c>
      <c r="G453" s="252">
        <v>2030</v>
      </c>
      <c r="H453" s="226" t="s">
        <v>218</v>
      </c>
      <c r="I453" s="251"/>
      <c r="J453" s="251"/>
      <c r="K453" s="251"/>
      <c r="L453" s="251"/>
      <c r="M453" s="251"/>
      <c r="N453" s="251"/>
      <c r="O453" s="251"/>
      <c r="P453" s="251"/>
      <c r="Q453" s="251"/>
      <c r="R453" s="251"/>
      <c r="S453" s="251"/>
      <c r="U453" s="251"/>
      <c r="Y453" s="259"/>
    </row>
    <row r="454" spans="1:25">
      <c r="A454" s="248" t="s">
        <v>153</v>
      </c>
      <c r="B454" s="282">
        <v>0.28599999999999998</v>
      </c>
      <c r="C454" s="282">
        <v>8.8107294100000004</v>
      </c>
      <c r="D454" s="281">
        <v>10.151383875599999</v>
      </c>
      <c r="E454" s="282">
        <v>8.6184835619999998</v>
      </c>
      <c r="F454" s="282">
        <v>7.2373170599999996</v>
      </c>
      <c r="G454" s="282">
        <v>6.8306195500000007</v>
      </c>
      <c r="H454" s="244" t="s">
        <v>100</v>
      </c>
      <c r="I454" s="244"/>
      <c r="J454" s="244"/>
      <c r="K454" s="244"/>
      <c r="L454" s="244"/>
      <c r="M454" s="244"/>
      <c r="N454" s="244"/>
      <c r="O454" s="244"/>
      <c r="P454" s="244"/>
      <c r="Q454" s="244"/>
      <c r="R454" s="244"/>
      <c r="S454" s="244"/>
      <c r="T454" s="244"/>
      <c r="U454" s="244"/>
      <c r="Y454" s="259"/>
    </row>
    <row r="455" spans="1:25">
      <c r="A455" s="248" t="s">
        <v>154</v>
      </c>
      <c r="B455" s="282">
        <v>0</v>
      </c>
      <c r="C455" s="282">
        <v>2.2668923040708955</v>
      </c>
      <c r="D455" s="282">
        <v>2.8054014171223645</v>
      </c>
      <c r="E455" s="282">
        <v>1.8979916154483325</v>
      </c>
      <c r="F455" s="282">
        <v>1.8739625838980825</v>
      </c>
      <c r="G455" s="282">
        <v>0.33700999999999998</v>
      </c>
      <c r="H455" s="244" t="s">
        <v>100</v>
      </c>
      <c r="I455" s="244"/>
      <c r="J455" s="244"/>
      <c r="K455" s="244"/>
      <c r="L455" s="244"/>
      <c r="M455" s="244"/>
      <c r="N455" s="244"/>
      <c r="O455" s="244"/>
      <c r="P455" s="244"/>
      <c r="Q455" s="244"/>
      <c r="R455" s="244"/>
      <c r="S455" s="244"/>
      <c r="T455" s="244"/>
      <c r="U455" s="244"/>
      <c r="Y455" s="259"/>
    </row>
    <row r="456" spans="1:25">
      <c r="A456" s="248" t="s">
        <v>155</v>
      </c>
      <c r="B456" s="282">
        <v>0</v>
      </c>
      <c r="C456" s="282">
        <v>1.5</v>
      </c>
      <c r="D456" s="282">
        <v>3</v>
      </c>
      <c r="E456" s="282">
        <v>2</v>
      </c>
      <c r="F456" s="282">
        <v>1.2</v>
      </c>
      <c r="G456" s="282">
        <v>0.5</v>
      </c>
      <c r="H456" s="244" t="s">
        <v>100</v>
      </c>
      <c r="I456" s="244"/>
      <c r="J456" s="244"/>
      <c r="K456" s="244"/>
      <c r="L456" s="244"/>
      <c r="M456" s="244"/>
      <c r="N456" s="244"/>
      <c r="O456" s="244"/>
      <c r="P456" s="244"/>
      <c r="Q456" s="244"/>
      <c r="R456" s="244"/>
      <c r="S456" s="244"/>
      <c r="T456" s="244"/>
      <c r="U456" s="244"/>
      <c r="Y456" s="259"/>
    </row>
    <row r="457" spans="1:25">
      <c r="A457" s="248" t="s">
        <v>150</v>
      </c>
      <c r="B457" s="282">
        <v>0.7</v>
      </c>
      <c r="C457" s="282">
        <v>1.1044543045794515</v>
      </c>
      <c r="D457" s="282">
        <v>1.2113599892504401</v>
      </c>
      <c r="E457" s="282">
        <v>1.0144490749888611</v>
      </c>
      <c r="F457" s="282">
        <v>1.02197240154084</v>
      </c>
      <c r="G457" s="282">
        <v>0</v>
      </c>
      <c r="H457" s="244" t="s">
        <v>100</v>
      </c>
      <c r="I457" s="230"/>
      <c r="J457" s="244"/>
      <c r="K457" s="244"/>
      <c r="L457" s="244"/>
      <c r="M457" s="244"/>
      <c r="N457" s="244"/>
      <c r="O457" s="244"/>
      <c r="P457" s="244"/>
      <c r="Q457" s="244"/>
      <c r="R457" s="244"/>
      <c r="S457" s="244"/>
      <c r="T457" s="244"/>
      <c r="U457" s="244"/>
      <c r="Y457" s="259"/>
    </row>
    <row r="458" spans="1:25">
      <c r="A458" s="248" t="s">
        <v>149</v>
      </c>
      <c r="B458" s="284">
        <v>5.9</v>
      </c>
      <c r="C458" s="282">
        <v>9.8000000000000007</v>
      </c>
      <c r="D458" s="282">
        <v>9.8000000000000007</v>
      </c>
      <c r="E458" s="282">
        <v>9.8000000000000007</v>
      </c>
      <c r="F458" s="282">
        <v>9.8000000000000007</v>
      </c>
      <c r="G458" s="284">
        <v>12.5</v>
      </c>
      <c r="H458" s="244" t="s">
        <v>100</v>
      </c>
      <c r="I458" s="244"/>
      <c r="J458" s="244"/>
      <c r="K458" s="244"/>
      <c r="L458" s="244"/>
      <c r="M458" s="244"/>
      <c r="N458" s="244"/>
      <c r="O458" s="244"/>
      <c r="P458" s="244"/>
      <c r="Q458" s="244"/>
      <c r="R458" s="244"/>
      <c r="S458" s="244"/>
      <c r="T458" s="244"/>
      <c r="U458" s="244"/>
      <c r="Y458" s="259"/>
    </row>
    <row r="459" spans="1:25">
      <c r="A459" s="248" t="s">
        <v>152</v>
      </c>
      <c r="B459" s="282">
        <v>0</v>
      </c>
      <c r="C459" s="282">
        <v>0</v>
      </c>
      <c r="D459" s="282">
        <v>0.50000000000000011</v>
      </c>
      <c r="E459" s="282">
        <v>0</v>
      </c>
      <c r="F459" s="282">
        <v>0</v>
      </c>
      <c r="G459" s="282">
        <v>0</v>
      </c>
      <c r="H459" s="244" t="s">
        <v>100</v>
      </c>
      <c r="I459" s="244"/>
      <c r="J459" s="244"/>
      <c r="K459" s="244"/>
      <c r="L459" s="244"/>
      <c r="M459" s="244"/>
      <c r="N459" s="244"/>
      <c r="O459" s="244"/>
      <c r="P459" s="244"/>
      <c r="Q459" s="244"/>
      <c r="R459" s="244"/>
      <c r="S459" s="244"/>
      <c r="T459" s="244"/>
      <c r="U459" s="244"/>
    </row>
    <row r="460" spans="1:25">
      <c r="A460" s="248" t="s">
        <v>151</v>
      </c>
      <c r="B460" s="282">
        <v>0</v>
      </c>
      <c r="C460" s="284">
        <v>0.32</v>
      </c>
      <c r="D460" s="284">
        <v>0.96</v>
      </c>
      <c r="E460" s="284">
        <v>0.32</v>
      </c>
      <c r="F460" s="284">
        <v>0.32</v>
      </c>
      <c r="G460" s="282">
        <v>0</v>
      </c>
      <c r="H460" s="244" t="s">
        <v>100</v>
      </c>
      <c r="I460" s="244"/>
      <c r="J460" s="244"/>
      <c r="K460" s="244"/>
      <c r="L460" s="244"/>
      <c r="M460" s="244"/>
      <c r="N460" s="244"/>
      <c r="O460" s="244"/>
      <c r="P460" s="244"/>
      <c r="Q460" s="244"/>
      <c r="R460" s="244"/>
      <c r="S460" s="244"/>
      <c r="T460" s="244"/>
      <c r="U460" s="244"/>
    </row>
    <row r="461" spans="1:25">
      <c r="A461" s="248" t="s">
        <v>156</v>
      </c>
      <c r="B461" s="284">
        <v>34.200000000000003</v>
      </c>
      <c r="C461" s="282">
        <v>39.563002356113266</v>
      </c>
      <c r="D461" s="282">
        <v>38.981237574833486</v>
      </c>
      <c r="E461" s="282">
        <v>39.649913797522615</v>
      </c>
      <c r="F461" s="282">
        <v>35.812289089051475</v>
      </c>
      <c r="G461" s="284">
        <v>33.200000000000003</v>
      </c>
      <c r="H461" s="244" t="s">
        <v>100</v>
      </c>
      <c r="I461" s="244"/>
      <c r="J461" s="244"/>
      <c r="K461" s="244"/>
      <c r="L461" s="244"/>
      <c r="M461" s="244"/>
      <c r="N461" s="244"/>
      <c r="O461" s="244"/>
      <c r="P461" s="244"/>
      <c r="Q461" s="244"/>
      <c r="R461" s="244"/>
      <c r="S461" s="244"/>
      <c r="T461" s="244"/>
      <c r="U461" s="244"/>
    </row>
    <row r="462" spans="1:25">
      <c r="A462" s="248"/>
      <c r="B462" s="244"/>
      <c r="C462" s="244"/>
      <c r="D462" s="244"/>
      <c r="E462" s="244"/>
      <c r="F462" s="244"/>
      <c r="G462" s="244"/>
      <c r="H462" s="244"/>
      <c r="I462" s="244"/>
      <c r="J462" s="244"/>
      <c r="K462" s="244"/>
      <c r="L462" s="244"/>
      <c r="M462" s="244"/>
      <c r="N462" s="244"/>
      <c r="O462" s="244"/>
      <c r="P462" s="244"/>
      <c r="Q462" s="244"/>
      <c r="R462" s="244"/>
      <c r="S462" s="244"/>
      <c r="T462" s="244"/>
      <c r="U462" s="244"/>
    </row>
    <row r="463" spans="1:25">
      <c r="A463" s="243"/>
      <c r="B463" s="244"/>
      <c r="C463" s="244"/>
      <c r="D463" s="244"/>
      <c r="E463" s="244"/>
      <c r="F463" s="244"/>
      <c r="G463" s="244"/>
      <c r="H463" s="244"/>
      <c r="I463" s="244"/>
      <c r="J463" s="244"/>
      <c r="K463" s="244"/>
      <c r="L463" s="244"/>
      <c r="M463" s="244"/>
      <c r="N463" s="244"/>
      <c r="O463" s="244"/>
      <c r="P463" s="244"/>
      <c r="Q463" s="244"/>
      <c r="R463" s="244"/>
      <c r="S463" s="244"/>
      <c r="T463" s="244"/>
      <c r="U463" s="244"/>
    </row>
    <row r="464" spans="1:25">
      <c r="A464" s="243" t="s">
        <v>219</v>
      </c>
      <c r="B464" s="244"/>
      <c r="C464" s="244"/>
      <c r="D464" s="244"/>
      <c r="E464" s="244"/>
      <c r="F464" s="244"/>
      <c r="G464" s="244"/>
      <c r="H464" s="244"/>
      <c r="I464" s="244"/>
      <c r="J464" s="244"/>
      <c r="K464" s="244"/>
      <c r="L464" s="244"/>
      <c r="M464" s="244"/>
      <c r="N464" s="244"/>
      <c r="O464" s="244"/>
      <c r="P464" s="244"/>
      <c r="Q464" s="244"/>
      <c r="R464" s="244"/>
      <c r="S464" s="244"/>
      <c r="T464" s="244"/>
      <c r="U464" s="244"/>
    </row>
    <row r="465" spans="1:21">
      <c r="A465" s="254" t="s">
        <v>220</v>
      </c>
      <c r="B465" s="255"/>
      <c r="C465" s="255"/>
      <c r="D465" s="255"/>
      <c r="E465" s="255"/>
      <c r="F465" s="255"/>
      <c r="G465" s="255"/>
      <c r="H465" s="255"/>
      <c r="I465" s="255"/>
      <c r="J465" s="244"/>
      <c r="K465" s="244"/>
      <c r="L465" s="244"/>
      <c r="M465" s="244"/>
      <c r="N465" s="244"/>
      <c r="O465" s="244"/>
      <c r="P465" s="244"/>
      <c r="Q465" s="244"/>
      <c r="R465" s="244"/>
      <c r="S465" s="244"/>
      <c r="T465" s="244"/>
    </row>
    <row r="466" spans="1:21">
      <c r="A466" s="278" t="s">
        <v>108</v>
      </c>
      <c r="B466" s="251" t="s">
        <v>12</v>
      </c>
      <c r="C466" s="251" t="s">
        <v>13</v>
      </c>
      <c r="D466" s="251" t="s">
        <v>13</v>
      </c>
      <c r="E466" s="251" t="s">
        <v>14</v>
      </c>
      <c r="F466" s="251" t="s">
        <v>15</v>
      </c>
      <c r="G466" s="251" t="s">
        <v>16</v>
      </c>
      <c r="H466" s="251" t="s">
        <v>209</v>
      </c>
      <c r="I466" s="244"/>
      <c r="J466" s="251"/>
      <c r="L466" s="251"/>
      <c r="M466" s="251"/>
      <c r="N466" s="251"/>
      <c r="O466" s="251"/>
      <c r="P466" s="251"/>
      <c r="Q466" s="251"/>
      <c r="R466" s="251"/>
      <c r="S466" s="251"/>
      <c r="T466" s="251"/>
    </row>
    <row r="467" spans="1:21">
      <c r="A467" s="279" t="s">
        <v>285</v>
      </c>
      <c r="B467" s="252">
        <v>2023</v>
      </c>
      <c r="C467" s="252">
        <v>2025</v>
      </c>
      <c r="D467" s="252">
        <v>2030</v>
      </c>
      <c r="E467" s="252">
        <v>2030</v>
      </c>
      <c r="F467" s="252">
        <v>2030</v>
      </c>
      <c r="G467" s="252">
        <v>2030</v>
      </c>
      <c r="H467" s="252">
        <v>2030</v>
      </c>
      <c r="I467" s="247" t="s">
        <v>17</v>
      </c>
      <c r="J467" s="251"/>
      <c r="L467" s="251"/>
      <c r="M467" s="251"/>
      <c r="N467" s="251"/>
      <c r="O467" s="251"/>
      <c r="P467" s="251"/>
      <c r="Q467" s="251"/>
      <c r="R467" s="251"/>
      <c r="S467" s="251"/>
      <c r="T467" s="251"/>
    </row>
    <row r="468" spans="1:21">
      <c r="A468" s="248" t="s">
        <v>221</v>
      </c>
      <c r="B468" s="282">
        <v>4.6890000000000001</v>
      </c>
      <c r="C468" s="281">
        <v>12.124000000000001</v>
      </c>
      <c r="D468" s="282">
        <v>12.124000000000001</v>
      </c>
      <c r="E468" s="282">
        <v>12.124000000000001</v>
      </c>
      <c r="F468" s="282">
        <v>12.124000000000001</v>
      </c>
      <c r="G468" s="282">
        <v>24.824000000000002</v>
      </c>
      <c r="H468" s="282">
        <v>11.980563480000001</v>
      </c>
      <c r="I468" s="244" t="s">
        <v>100</v>
      </c>
      <c r="J468" s="244"/>
      <c r="L468" s="244"/>
      <c r="M468" s="244"/>
      <c r="N468" s="244"/>
      <c r="O468" s="244"/>
      <c r="P468" s="244"/>
      <c r="Q468" s="244"/>
      <c r="R468" s="244"/>
      <c r="S468" s="244"/>
      <c r="T468" s="244"/>
      <c r="U468" s="244"/>
    </row>
    <row r="469" spans="1:21">
      <c r="A469" s="248" t="s">
        <v>222</v>
      </c>
      <c r="B469" s="282">
        <v>0</v>
      </c>
      <c r="C469" s="282">
        <v>0</v>
      </c>
      <c r="D469" s="282">
        <v>0</v>
      </c>
      <c r="E469" s="282">
        <v>0</v>
      </c>
      <c r="F469" s="282">
        <v>0</v>
      </c>
      <c r="G469" s="282">
        <v>2.7</v>
      </c>
      <c r="H469" s="282">
        <v>0</v>
      </c>
      <c r="I469" s="244" t="s">
        <v>100</v>
      </c>
      <c r="J469" s="244"/>
      <c r="K469" s="244"/>
      <c r="L469" s="244"/>
      <c r="M469" s="244"/>
      <c r="N469" s="244"/>
      <c r="O469" s="244"/>
      <c r="P469" s="244"/>
      <c r="Q469" s="244"/>
      <c r="R469" s="244"/>
      <c r="S469" s="244"/>
      <c r="T469" s="244"/>
      <c r="U469" s="244"/>
    </row>
    <row r="470" spans="1:21">
      <c r="A470" s="248" t="s">
        <v>223</v>
      </c>
      <c r="B470" s="282">
        <v>0</v>
      </c>
      <c r="C470" s="282">
        <v>0</v>
      </c>
      <c r="D470" s="282">
        <v>0</v>
      </c>
      <c r="E470" s="282">
        <v>0</v>
      </c>
      <c r="F470" s="282">
        <v>0</v>
      </c>
      <c r="G470" s="282">
        <v>1.7</v>
      </c>
      <c r="H470" s="282">
        <v>0</v>
      </c>
      <c r="I470" s="244" t="s">
        <v>100</v>
      </c>
      <c r="J470" s="244"/>
      <c r="K470" s="244"/>
      <c r="L470" s="244"/>
      <c r="M470" s="244"/>
      <c r="N470" s="244"/>
      <c r="O470" s="244"/>
      <c r="P470" s="244"/>
      <c r="Q470" s="244"/>
      <c r="R470" s="244"/>
      <c r="S470" s="244"/>
      <c r="T470" s="244"/>
      <c r="U470" s="244"/>
    </row>
    <row r="471" spans="1:21">
      <c r="A471" s="248" t="s">
        <v>224</v>
      </c>
      <c r="B471" s="282">
        <v>0</v>
      </c>
      <c r="C471" s="282">
        <v>0</v>
      </c>
      <c r="D471" s="282">
        <v>0</v>
      </c>
      <c r="E471" s="282">
        <v>0</v>
      </c>
      <c r="F471" s="282">
        <v>0</v>
      </c>
      <c r="G471" s="282">
        <v>1</v>
      </c>
      <c r="H471" s="282">
        <v>0</v>
      </c>
      <c r="I471" s="244" t="s">
        <v>100</v>
      </c>
      <c r="J471" s="244"/>
      <c r="K471" s="244"/>
      <c r="L471" s="244"/>
      <c r="M471" s="244"/>
      <c r="N471" s="244"/>
      <c r="O471" s="244"/>
      <c r="P471" s="244"/>
      <c r="Q471" s="244"/>
      <c r="R471" s="244"/>
      <c r="S471" s="244"/>
      <c r="T471" s="244"/>
      <c r="U471" s="244"/>
    </row>
    <row r="472" spans="1:21">
      <c r="A472" s="248" t="s">
        <v>102</v>
      </c>
      <c r="B472" s="282">
        <v>0</v>
      </c>
      <c r="C472" s="282">
        <v>4.9999999999999996E-2</v>
      </c>
      <c r="D472" s="282">
        <v>4.9999999999999996E-2</v>
      </c>
      <c r="E472" s="282">
        <v>0</v>
      </c>
      <c r="F472" s="282">
        <v>0</v>
      </c>
      <c r="G472" s="282">
        <v>0.05</v>
      </c>
      <c r="H472" s="282">
        <v>0</v>
      </c>
      <c r="I472" s="244" t="s">
        <v>100</v>
      </c>
      <c r="J472" s="244"/>
      <c r="K472" s="244"/>
      <c r="L472" s="244"/>
      <c r="M472" s="244"/>
      <c r="N472" s="244"/>
      <c r="O472" s="244"/>
      <c r="P472" s="244"/>
      <c r="Q472" s="244"/>
      <c r="R472" s="244"/>
      <c r="S472" s="244"/>
      <c r="T472" s="244"/>
      <c r="U472" s="244"/>
    </row>
    <row r="473" spans="1:21">
      <c r="A473" s="248" t="s">
        <v>225</v>
      </c>
      <c r="B473" s="282">
        <v>7.1779999999999999</v>
      </c>
      <c r="C473" s="282">
        <v>8.1080000000000005</v>
      </c>
      <c r="D473" s="282">
        <v>9.5139999999999993</v>
      </c>
      <c r="E473" s="282">
        <v>7.5629999999999997</v>
      </c>
      <c r="F473" s="282">
        <v>7.5640000000000001</v>
      </c>
      <c r="G473" s="282">
        <v>9.3309999999999995</v>
      </c>
      <c r="H473" s="282">
        <v>7.7804169309999995</v>
      </c>
      <c r="I473" s="244" t="s">
        <v>100</v>
      </c>
      <c r="J473" s="244"/>
      <c r="K473" s="244"/>
      <c r="L473" s="244"/>
      <c r="M473" s="244"/>
      <c r="N473" s="244"/>
      <c r="O473" s="244"/>
      <c r="P473" s="244"/>
      <c r="Q473" s="244"/>
      <c r="R473" s="244"/>
      <c r="S473" s="244"/>
      <c r="T473" s="244"/>
      <c r="U473" s="244"/>
    </row>
    <row r="474" spans="1:21">
      <c r="A474" s="248" t="s">
        <v>226</v>
      </c>
      <c r="B474" s="282">
        <v>15.257999999999999</v>
      </c>
      <c r="C474" s="282">
        <v>22.53</v>
      </c>
      <c r="D474" s="282">
        <v>26.535</v>
      </c>
      <c r="E474" s="282">
        <v>18.641999999999999</v>
      </c>
      <c r="F474" s="282">
        <v>18.641999999999999</v>
      </c>
      <c r="G474" s="282">
        <v>27.350999999999999</v>
      </c>
      <c r="H474" s="282">
        <v>12.46394278</v>
      </c>
      <c r="I474" s="244" t="s">
        <v>100</v>
      </c>
      <c r="J474" s="244"/>
      <c r="K474" s="244"/>
      <c r="L474" s="244"/>
      <c r="M474" s="244"/>
      <c r="N474" s="244"/>
      <c r="O474" s="244"/>
      <c r="P474" s="244"/>
      <c r="Q474" s="244"/>
      <c r="R474" s="244"/>
      <c r="S474" s="244"/>
      <c r="T474" s="244"/>
      <c r="U474" s="244"/>
    </row>
    <row r="475" spans="1:21">
      <c r="A475" s="248" t="s">
        <v>227</v>
      </c>
      <c r="B475" s="282">
        <v>10.345000000000001</v>
      </c>
      <c r="C475" s="282">
        <v>17.404</v>
      </c>
      <c r="D475" s="282">
        <v>23.719000000000001</v>
      </c>
      <c r="E475" s="282">
        <v>16.532</v>
      </c>
      <c r="F475" s="282">
        <v>13.573</v>
      </c>
      <c r="G475" s="282">
        <v>24.28</v>
      </c>
      <c r="H475" s="282">
        <v>12.46394278</v>
      </c>
      <c r="I475" s="244" t="s">
        <v>100</v>
      </c>
      <c r="J475" s="244"/>
      <c r="K475" s="244"/>
      <c r="L475" s="244"/>
      <c r="M475" s="244"/>
      <c r="N475" s="244"/>
      <c r="O475" s="244"/>
      <c r="P475" s="244"/>
      <c r="Q475" s="244"/>
      <c r="R475" s="244"/>
      <c r="S475" s="244"/>
      <c r="T475" s="244"/>
      <c r="U475" s="244"/>
    </row>
    <row r="476" spans="1:21">
      <c r="A476" s="248" t="s">
        <v>228</v>
      </c>
      <c r="B476" s="282">
        <v>7.6391338503799995</v>
      </c>
      <c r="C476" s="282">
        <v>13.576267700759999</v>
      </c>
      <c r="D476" s="282">
        <v>17.72826770076</v>
      </c>
      <c r="E476" s="282">
        <v>13.574133850379999</v>
      </c>
      <c r="F476" s="282">
        <v>11.317133850379999</v>
      </c>
      <c r="G476" s="282">
        <v>19.306535401519998</v>
      </c>
      <c r="H476" s="282">
        <v>8.6288834659999996</v>
      </c>
      <c r="I476" s="244" t="s">
        <v>100</v>
      </c>
      <c r="J476" s="244"/>
      <c r="K476" s="244"/>
      <c r="L476" s="244"/>
      <c r="M476" s="244"/>
      <c r="N476" s="244"/>
      <c r="O476" s="244"/>
      <c r="P476" s="244"/>
      <c r="Q476" s="244"/>
      <c r="R476" s="244"/>
      <c r="S476" s="244"/>
      <c r="T476" s="244"/>
      <c r="U476" s="244"/>
    </row>
    <row r="477" spans="1:21">
      <c r="A477" s="249" t="s">
        <v>229</v>
      </c>
      <c r="B477" s="285">
        <v>0</v>
      </c>
      <c r="C477" s="282">
        <v>0</v>
      </c>
      <c r="D477" s="282">
        <v>0</v>
      </c>
      <c r="E477" s="282">
        <v>0</v>
      </c>
      <c r="F477" s="282">
        <v>0</v>
      </c>
      <c r="G477" s="282">
        <v>0</v>
      </c>
      <c r="H477" s="282">
        <v>0</v>
      </c>
      <c r="I477" s="244" t="s">
        <v>100</v>
      </c>
      <c r="J477" s="244"/>
      <c r="K477" s="244"/>
      <c r="L477" s="244"/>
      <c r="M477" s="244"/>
      <c r="N477" s="244"/>
      <c r="O477" s="244"/>
      <c r="P477" s="244"/>
      <c r="Q477" s="244"/>
      <c r="R477" s="244"/>
      <c r="S477" s="244"/>
      <c r="T477" s="244"/>
      <c r="U477" s="244"/>
    </row>
    <row r="478" spans="1:21">
      <c r="A478" s="249" t="s">
        <v>55</v>
      </c>
      <c r="B478" s="285">
        <v>0.41799999999999998</v>
      </c>
      <c r="C478" s="282">
        <v>0.41499999999999998</v>
      </c>
      <c r="D478" s="282">
        <v>0.41499999999999998</v>
      </c>
      <c r="E478" s="282">
        <v>0.41499999999999998</v>
      </c>
      <c r="F478" s="282">
        <v>0.41499999999999998</v>
      </c>
      <c r="G478" s="282">
        <v>0.31</v>
      </c>
      <c r="H478" s="282">
        <v>2.9001722638000001E-2</v>
      </c>
      <c r="I478" s="244" t="s">
        <v>100</v>
      </c>
      <c r="J478" s="244"/>
      <c r="K478" s="244"/>
      <c r="L478" s="244"/>
      <c r="M478" s="244"/>
      <c r="N478" s="244"/>
      <c r="O478" s="244"/>
      <c r="P478" s="244"/>
      <c r="Q478" s="244"/>
      <c r="R478" s="244"/>
      <c r="S478" s="244"/>
      <c r="T478" s="244"/>
      <c r="U478" s="244"/>
    </row>
    <row r="479" spans="1:21">
      <c r="A479" s="249" t="s">
        <v>230</v>
      </c>
      <c r="B479" s="285">
        <v>3.7999999999999999E-2</v>
      </c>
      <c r="C479" s="282">
        <v>3.7999999999999999E-2</v>
      </c>
      <c r="D479" s="282">
        <v>3.7999999999999999E-2</v>
      </c>
      <c r="E479" s="282">
        <v>3.7999999999999999E-2</v>
      </c>
      <c r="F479" s="282">
        <v>3.7999999999999999E-2</v>
      </c>
      <c r="G479" s="282">
        <v>3.7999999999999999E-2</v>
      </c>
      <c r="H479" s="282">
        <v>4.0352600099999997E-2</v>
      </c>
      <c r="I479" s="244" t="s">
        <v>100</v>
      </c>
      <c r="J479" s="244"/>
      <c r="K479" s="244"/>
      <c r="L479" s="244"/>
      <c r="M479" s="244"/>
      <c r="N479" s="244"/>
      <c r="O479" s="244"/>
      <c r="P479" s="244"/>
      <c r="Q479" s="244"/>
      <c r="R479" s="244"/>
      <c r="S479" s="244"/>
      <c r="T479" s="244"/>
      <c r="U479" s="244"/>
    </row>
    <row r="480" spans="1:21">
      <c r="A480" s="249" t="s">
        <v>225</v>
      </c>
      <c r="B480" s="285">
        <v>4.6890000000000001</v>
      </c>
      <c r="C480" s="282">
        <v>12.174000000000001</v>
      </c>
      <c r="D480" s="282">
        <v>12.174000000000001</v>
      </c>
      <c r="E480" s="282">
        <v>12.124000000000001</v>
      </c>
      <c r="F480" s="282">
        <v>12.124000000000001</v>
      </c>
      <c r="G480" s="282">
        <v>27.574000000000002</v>
      </c>
      <c r="H480" s="282">
        <v>11.980563480000001</v>
      </c>
      <c r="I480" s="244" t="s">
        <v>100</v>
      </c>
      <c r="J480" s="244"/>
      <c r="K480" s="244"/>
      <c r="L480" s="244"/>
      <c r="M480" s="244"/>
      <c r="N480" s="244"/>
      <c r="O480" s="244"/>
      <c r="P480" s="244"/>
      <c r="Q480" s="244"/>
      <c r="R480" s="244"/>
      <c r="S480" s="244"/>
      <c r="T480" s="244"/>
      <c r="U480" s="244"/>
    </row>
    <row r="481" spans="1:21">
      <c r="A481" s="249" t="s">
        <v>231</v>
      </c>
      <c r="B481" s="285">
        <v>4.6890000000000001</v>
      </c>
      <c r="C481" s="282">
        <v>12.124000000000001</v>
      </c>
      <c r="D481" s="282">
        <v>12.124000000000001</v>
      </c>
      <c r="E481" s="282">
        <v>12.124000000000001</v>
      </c>
      <c r="F481" s="282">
        <v>12.124000000000001</v>
      </c>
      <c r="G481" s="282">
        <v>26.524000000000001</v>
      </c>
      <c r="H481" s="282">
        <v>11.980563480000001</v>
      </c>
      <c r="I481" s="244" t="s">
        <v>100</v>
      </c>
      <c r="J481" s="244"/>
      <c r="K481" s="244"/>
      <c r="L481" s="244"/>
      <c r="M481" s="244"/>
      <c r="N481" s="244"/>
      <c r="O481" s="244"/>
      <c r="P481" s="244"/>
      <c r="Q481" s="244"/>
      <c r="R481" s="244"/>
      <c r="S481" s="244"/>
      <c r="T481" s="244"/>
      <c r="U481" s="244"/>
    </row>
    <row r="482" spans="1:21">
      <c r="A482" s="249" t="s">
        <v>232</v>
      </c>
      <c r="B482" s="285">
        <v>0</v>
      </c>
      <c r="C482" s="282">
        <v>4.9999999999999996E-2</v>
      </c>
      <c r="D482" s="282">
        <v>4.9999999999999996E-2</v>
      </c>
      <c r="E482" s="282">
        <v>0</v>
      </c>
      <c r="F482" s="282">
        <v>0</v>
      </c>
      <c r="G482" s="282">
        <v>1.05</v>
      </c>
      <c r="H482" s="282">
        <v>0</v>
      </c>
      <c r="I482" s="244" t="s">
        <v>100</v>
      </c>
      <c r="J482" s="244"/>
      <c r="K482" s="244"/>
      <c r="L482" s="244"/>
      <c r="M482" s="244"/>
      <c r="N482" s="244"/>
      <c r="O482" s="244"/>
      <c r="P482" s="244"/>
      <c r="Q482" s="244"/>
      <c r="R482" s="244"/>
      <c r="S482" s="244"/>
      <c r="T482" s="244"/>
      <c r="U482" s="244"/>
    </row>
    <row r="483" spans="1:21">
      <c r="A483" s="249" t="s">
        <v>233</v>
      </c>
      <c r="B483" s="285">
        <v>33.24213385038</v>
      </c>
      <c r="C483" s="282">
        <v>53.510267700759997</v>
      </c>
      <c r="D483" s="282">
        <v>67.982267700760005</v>
      </c>
      <c r="E483" s="282">
        <v>48.74813385038</v>
      </c>
      <c r="F483" s="282">
        <v>43.532133850380006</v>
      </c>
      <c r="G483" s="282">
        <v>70.937535401519995</v>
      </c>
      <c r="H483" s="282">
        <v>33.556769025999998</v>
      </c>
      <c r="I483" s="244" t="s">
        <v>100</v>
      </c>
      <c r="J483" s="244"/>
      <c r="K483" s="244"/>
      <c r="L483" s="244"/>
      <c r="M483" s="244"/>
      <c r="N483" s="244"/>
      <c r="O483" s="244"/>
      <c r="P483" s="244"/>
      <c r="Q483" s="244"/>
      <c r="R483" s="244"/>
      <c r="S483" s="244"/>
      <c r="T483" s="244"/>
      <c r="U483" s="244"/>
    </row>
    <row r="484" spans="1:21">
      <c r="A484" s="249"/>
      <c r="B484" s="282"/>
      <c r="C484" s="282"/>
      <c r="D484" s="282"/>
      <c r="E484" s="282"/>
      <c r="F484" s="282"/>
      <c r="G484" s="282"/>
      <c r="H484" s="282"/>
      <c r="I484" s="244"/>
      <c r="J484" s="244"/>
      <c r="K484" s="244"/>
      <c r="L484" s="244"/>
      <c r="M484" s="244"/>
      <c r="N484" s="244"/>
      <c r="O484" s="244"/>
      <c r="P484" s="244"/>
      <c r="Q484" s="244"/>
      <c r="R484" s="244"/>
      <c r="S484" s="244"/>
      <c r="T484" s="244"/>
      <c r="U484" s="244"/>
    </row>
    <row r="485" spans="1:21">
      <c r="A485" s="249"/>
      <c r="B485" s="244"/>
      <c r="C485" s="244"/>
      <c r="D485" s="244"/>
      <c r="E485" s="244"/>
      <c r="F485" s="244"/>
      <c r="G485" s="244"/>
      <c r="H485" s="244"/>
      <c r="I485" s="244"/>
      <c r="J485" s="244"/>
      <c r="K485" s="244"/>
      <c r="L485" s="244"/>
      <c r="M485" s="244"/>
      <c r="N485" s="244"/>
      <c r="O485" s="244"/>
      <c r="P485" s="244"/>
      <c r="Q485" s="244"/>
      <c r="R485" s="244"/>
      <c r="S485" s="244"/>
      <c r="T485" s="244"/>
      <c r="U485" s="244"/>
    </row>
    <row r="486" spans="1:21">
      <c r="A486" s="243" t="s">
        <v>234</v>
      </c>
      <c r="B486" s="244"/>
      <c r="C486" s="244"/>
      <c r="D486" s="244"/>
      <c r="E486" s="244"/>
      <c r="F486" s="244"/>
      <c r="G486" s="244"/>
      <c r="H486" s="244"/>
      <c r="I486" s="244"/>
      <c r="J486" s="244"/>
      <c r="K486" s="244"/>
      <c r="L486" s="244"/>
      <c r="M486" s="244"/>
      <c r="N486" s="244"/>
      <c r="O486" s="244"/>
      <c r="P486" s="244"/>
      <c r="Q486" s="244"/>
      <c r="R486" s="244"/>
      <c r="S486" s="244"/>
      <c r="T486" s="244"/>
      <c r="U486" s="244"/>
    </row>
    <row r="487" spans="1:21">
      <c r="A487" s="254" t="s">
        <v>220</v>
      </c>
      <c r="B487" s="255"/>
      <c r="C487" s="255"/>
      <c r="D487" s="255"/>
      <c r="E487" s="255"/>
      <c r="F487" s="255"/>
      <c r="G487" s="255"/>
      <c r="H487" s="255"/>
      <c r="I487" s="255"/>
      <c r="K487" s="244"/>
      <c r="L487" s="244"/>
      <c r="M487" s="244"/>
      <c r="N487" s="244"/>
      <c r="O487" s="244"/>
      <c r="P487" s="244"/>
      <c r="Q487" s="244"/>
      <c r="R487" s="244"/>
      <c r="S487" s="244"/>
      <c r="T487" s="244"/>
      <c r="U487" s="244"/>
    </row>
    <row r="488" spans="1:21">
      <c r="A488" s="278" t="s">
        <v>108</v>
      </c>
      <c r="B488" s="251" t="s">
        <v>12</v>
      </c>
      <c r="C488" s="251" t="s">
        <v>13</v>
      </c>
      <c r="D488" s="251" t="s">
        <v>13</v>
      </c>
      <c r="E488" s="251" t="s">
        <v>14</v>
      </c>
      <c r="F488" s="251" t="s">
        <v>15</v>
      </c>
      <c r="G488" s="251" t="s">
        <v>16</v>
      </c>
      <c r="H488" s="251" t="s">
        <v>209</v>
      </c>
      <c r="I488" s="251"/>
      <c r="K488" s="251"/>
      <c r="L488" s="251"/>
      <c r="M488" s="251"/>
      <c r="N488" s="251"/>
      <c r="O488" s="251"/>
      <c r="P488" s="251"/>
      <c r="Q488" s="251"/>
      <c r="R488" s="251"/>
      <c r="S488" s="251"/>
      <c r="T488" s="251"/>
      <c r="U488" s="244"/>
    </row>
    <row r="489" spans="1:21">
      <c r="A489" s="279" t="s">
        <v>285</v>
      </c>
      <c r="B489" s="252">
        <v>2023</v>
      </c>
      <c r="C489" s="252">
        <v>2025</v>
      </c>
      <c r="D489" s="252">
        <v>2030</v>
      </c>
      <c r="E489" s="252">
        <v>2030</v>
      </c>
      <c r="F489" s="252">
        <v>2030</v>
      </c>
      <c r="G489" s="252">
        <v>2030</v>
      </c>
      <c r="H489" s="252">
        <v>2030</v>
      </c>
      <c r="I489" s="252" t="s">
        <v>17</v>
      </c>
      <c r="K489" s="251"/>
      <c r="L489" s="251"/>
      <c r="M489" s="251"/>
      <c r="N489" s="251"/>
      <c r="O489" s="251"/>
      <c r="P489" s="251"/>
      <c r="Q489" s="251"/>
      <c r="R489" s="251"/>
      <c r="S489" s="251"/>
      <c r="T489" s="251"/>
      <c r="U489" s="256"/>
    </row>
    <row r="490" spans="1:21">
      <c r="A490" s="248" t="s">
        <v>89</v>
      </c>
      <c r="B490" s="282">
        <v>0.48499999999999999</v>
      </c>
      <c r="C490" s="282">
        <v>0.48599999999999988</v>
      </c>
      <c r="D490" s="282">
        <v>0.48599999999999988</v>
      </c>
      <c r="E490" s="282">
        <v>0.48599999999999988</v>
      </c>
      <c r="F490" s="282">
        <v>0.48599999999999988</v>
      </c>
      <c r="G490" s="282">
        <v>0.48599999999999988</v>
      </c>
      <c r="H490" s="282">
        <v>0.48400100709999994</v>
      </c>
      <c r="I490" s="221" t="s">
        <v>100</v>
      </c>
      <c r="J490" s="244"/>
      <c r="K490" s="244"/>
      <c r="L490" s="244"/>
      <c r="M490" s="244"/>
      <c r="N490" s="244"/>
      <c r="O490" s="244"/>
      <c r="P490" s="244"/>
      <c r="Q490" s="244"/>
      <c r="R490" s="244"/>
      <c r="S490" s="244"/>
      <c r="T490" s="244"/>
      <c r="U490" s="244"/>
    </row>
    <row r="491" spans="1:21">
      <c r="A491" s="248" t="s">
        <v>235</v>
      </c>
      <c r="B491" s="282">
        <v>4</v>
      </c>
      <c r="C491" s="282">
        <v>4.0119999999999996</v>
      </c>
      <c r="D491" s="282">
        <v>2.2109999999999999</v>
      </c>
      <c r="E491" s="282">
        <v>2.2109999999999999</v>
      </c>
      <c r="F491" s="282">
        <v>2.2109999999999999</v>
      </c>
      <c r="G491" s="282">
        <v>0</v>
      </c>
      <c r="H491" s="282">
        <v>3.9999999999999998E-6</v>
      </c>
      <c r="I491" s="221" t="s">
        <v>100</v>
      </c>
      <c r="J491" s="244"/>
      <c r="K491" s="244"/>
      <c r="L491" s="244"/>
      <c r="M491" s="244"/>
      <c r="N491" s="244"/>
      <c r="O491" s="244"/>
      <c r="P491" s="244"/>
      <c r="Q491" s="244"/>
      <c r="R491" s="244"/>
      <c r="S491" s="244"/>
      <c r="T491" s="244"/>
      <c r="U491" s="244"/>
    </row>
    <row r="492" spans="1:21">
      <c r="A492" s="248" t="s">
        <v>92</v>
      </c>
      <c r="B492" s="282">
        <v>17.395</v>
      </c>
      <c r="C492" s="282">
        <v>16.892000000000003</v>
      </c>
      <c r="D492" s="282">
        <v>15.727569416421082</v>
      </c>
      <c r="E492" s="282">
        <v>16.334687025781193</v>
      </c>
      <c r="F492" s="282">
        <v>16.659189609241722</v>
      </c>
      <c r="G492" s="282">
        <v>15.138519622500752</v>
      </c>
      <c r="H492" s="282">
        <v>14.610048453490002</v>
      </c>
      <c r="I492" s="221" t="s">
        <v>100</v>
      </c>
      <c r="J492" s="244"/>
      <c r="K492" s="244"/>
      <c r="L492" s="244"/>
      <c r="M492" s="244"/>
      <c r="N492" s="244"/>
      <c r="O492" s="244"/>
      <c r="P492" s="244"/>
      <c r="Q492" s="244"/>
      <c r="R492" s="244"/>
      <c r="S492" s="244"/>
      <c r="T492" s="244"/>
      <c r="U492" s="244"/>
    </row>
    <row r="493" spans="1:21">
      <c r="A493" s="248" t="s">
        <v>111</v>
      </c>
      <c r="B493" s="282">
        <v>0</v>
      </c>
      <c r="C493" s="282">
        <v>0</v>
      </c>
      <c r="D493" s="282">
        <v>0.91500000000000015</v>
      </c>
      <c r="E493" s="282">
        <v>1.7000000000000001E-2</v>
      </c>
      <c r="F493" s="282">
        <v>0</v>
      </c>
      <c r="G493" s="282">
        <v>1.837</v>
      </c>
      <c r="H493" s="282">
        <v>0</v>
      </c>
      <c r="I493" s="221" t="s">
        <v>100</v>
      </c>
      <c r="J493" s="244"/>
      <c r="K493" s="244"/>
      <c r="L493" s="244"/>
      <c r="M493" s="244"/>
      <c r="N493" s="244"/>
      <c r="O493" s="244"/>
      <c r="P493" s="244"/>
      <c r="Q493" s="244"/>
      <c r="R493" s="244"/>
      <c r="S493" s="244"/>
      <c r="T493" s="244"/>
      <c r="U493" s="244"/>
    </row>
    <row r="494" spans="1:21">
      <c r="A494" s="248" t="s">
        <v>236</v>
      </c>
      <c r="B494" s="282">
        <v>1.6080000000000001</v>
      </c>
      <c r="C494" s="282">
        <v>1.6268701129999998</v>
      </c>
      <c r="D494" s="282">
        <v>0.44193176163555298</v>
      </c>
      <c r="E494" s="282">
        <v>0.44193176163555298</v>
      </c>
      <c r="F494" s="282">
        <v>0.46876728951958502</v>
      </c>
      <c r="G494" s="282">
        <v>0.44462492202498405</v>
      </c>
      <c r="H494" s="282">
        <v>1.4922029947416102</v>
      </c>
      <c r="I494" s="221" t="s">
        <v>100</v>
      </c>
      <c r="J494" s="244"/>
      <c r="K494" s="244"/>
      <c r="L494" s="244"/>
      <c r="M494" s="244"/>
      <c r="N494" s="244"/>
      <c r="O494" s="244"/>
      <c r="P494" s="244"/>
      <c r="Q494" s="244"/>
      <c r="R494" s="244"/>
      <c r="S494" s="244"/>
      <c r="T494" s="244"/>
      <c r="U494" s="244"/>
    </row>
    <row r="495" spans="1:21">
      <c r="A495" s="248" t="s">
        <v>237</v>
      </c>
      <c r="B495" s="282">
        <v>23.488</v>
      </c>
      <c r="C495" s="282">
        <v>23.016870113</v>
      </c>
      <c r="D495" s="282">
        <v>19.781501178056633</v>
      </c>
      <c r="E495" s="282">
        <v>19.490618787416746</v>
      </c>
      <c r="F495" s="282">
        <v>19.824956898761304</v>
      </c>
      <c r="G495" s="282">
        <v>17.906144544525734</v>
      </c>
      <c r="H495" s="282">
        <v>16.586256455331615</v>
      </c>
      <c r="I495" s="221" t="s">
        <v>100</v>
      </c>
      <c r="J495" s="244"/>
      <c r="K495" s="244"/>
      <c r="L495" s="244"/>
      <c r="M495" s="244"/>
      <c r="N495" s="244"/>
      <c r="O495" s="244"/>
      <c r="P495" s="244"/>
      <c r="Q495" s="244"/>
      <c r="R495" s="244"/>
      <c r="S495" s="244"/>
      <c r="T495" s="244"/>
      <c r="U495" s="244"/>
    </row>
    <row r="496" spans="1:21">
      <c r="A496" s="249"/>
      <c r="B496" s="282"/>
      <c r="C496" s="282"/>
      <c r="D496" s="282"/>
      <c r="E496" s="282"/>
      <c r="F496" s="282"/>
      <c r="G496" s="282"/>
      <c r="H496" s="282"/>
      <c r="J496" s="244"/>
      <c r="K496" s="244"/>
      <c r="L496" s="244"/>
      <c r="M496" s="244"/>
      <c r="N496" s="244"/>
      <c r="O496" s="244"/>
      <c r="P496" s="244"/>
      <c r="Q496" s="244"/>
      <c r="R496" s="244"/>
      <c r="S496" s="244"/>
      <c r="T496" s="244"/>
      <c r="U496" s="244"/>
    </row>
    <row r="497" spans="1:23">
      <c r="A497" s="249"/>
      <c r="B497" s="244"/>
      <c r="C497" s="244"/>
      <c r="D497" s="244"/>
      <c r="E497" s="244"/>
      <c r="F497" s="244"/>
      <c r="G497" s="244"/>
      <c r="H497" s="244"/>
      <c r="I497" s="244"/>
      <c r="J497" s="244"/>
      <c r="K497" s="244"/>
      <c r="L497" s="244"/>
      <c r="M497" s="244"/>
      <c r="N497" s="244"/>
      <c r="O497" s="244"/>
      <c r="P497" s="244"/>
      <c r="Q497" s="244"/>
      <c r="R497" s="244"/>
      <c r="S497" s="244"/>
      <c r="T497" s="244"/>
      <c r="U497" s="244"/>
    </row>
    <row r="498" spans="1:23">
      <c r="A498" s="243" t="s">
        <v>238</v>
      </c>
      <c r="B498" s="244"/>
      <c r="C498" s="244"/>
      <c r="D498" s="244"/>
      <c r="E498" s="244"/>
      <c r="F498" s="244"/>
      <c r="G498" s="244"/>
      <c r="H498" s="244"/>
      <c r="I498" s="244"/>
      <c r="J498" s="244"/>
      <c r="K498" s="244"/>
      <c r="L498" s="244"/>
      <c r="M498" s="244"/>
      <c r="N498" s="244"/>
      <c r="O498" s="244"/>
      <c r="P498" s="244"/>
      <c r="Q498" s="244"/>
      <c r="R498" s="244"/>
      <c r="S498" s="244"/>
      <c r="T498" s="244"/>
      <c r="U498" s="244"/>
    </row>
    <row r="499" spans="1:23">
      <c r="A499" s="254" t="s">
        <v>239</v>
      </c>
      <c r="B499" s="255"/>
      <c r="C499" s="255"/>
      <c r="D499" s="255"/>
      <c r="E499" s="255"/>
      <c r="F499" s="255"/>
      <c r="G499" s="255"/>
      <c r="H499" s="255"/>
      <c r="I499" s="255"/>
      <c r="J499" s="255"/>
      <c r="K499" s="255"/>
      <c r="L499" s="255"/>
      <c r="M499" s="255"/>
      <c r="N499" s="255"/>
      <c r="O499" s="255"/>
      <c r="P499" s="255"/>
      <c r="Q499" s="255"/>
      <c r="R499" s="255"/>
      <c r="S499" s="255"/>
      <c r="T499" s="255"/>
      <c r="U499" s="255"/>
      <c r="V499" s="254"/>
      <c r="W499" s="254"/>
    </row>
    <row r="500" spans="1:23">
      <c r="A500" s="278" t="s">
        <v>108</v>
      </c>
      <c r="B500" s="251" t="s">
        <v>12</v>
      </c>
      <c r="C500" s="251" t="s">
        <v>12</v>
      </c>
      <c r="D500" s="251" t="s">
        <v>13</v>
      </c>
      <c r="E500" s="251" t="s">
        <v>13</v>
      </c>
      <c r="F500" s="251" t="s">
        <v>14</v>
      </c>
      <c r="G500" s="251" t="s">
        <v>15</v>
      </c>
      <c r="H500" s="251" t="s">
        <v>16</v>
      </c>
      <c r="I500" s="251" t="s">
        <v>13</v>
      </c>
      <c r="J500" s="251" t="s">
        <v>14</v>
      </c>
      <c r="K500" s="251" t="s">
        <v>15</v>
      </c>
      <c r="L500" s="251" t="s">
        <v>16</v>
      </c>
      <c r="M500" s="251" t="s">
        <v>13</v>
      </c>
      <c r="N500" s="251" t="s">
        <v>14</v>
      </c>
      <c r="O500" s="251" t="s">
        <v>15</v>
      </c>
      <c r="P500" s="251" t="s">
        <v>16</v>
      </c>
      <c r="Q500" s="251" t="s">
        <v>13</v>
      </c>
      <c r="R500" s="251" t="s">
        <v>14</v>
      </c>
      <c r="S500" s="251" t="s">
        <v>15</v>
      </c>
      <c r="T500" s="251" t="s">
        <v>16</v>
      </c>
      <c r="U500" s="256" t="s">
        <v>240</v>
      </c>
      <c r="V500" s="251" t="s">
        <v>241</v>
      </c>
    </row>
    <row r="501" spans="1:23">
      <c r="A501" s="279" t="s">
        <v>285</v>
      </c>
      <c r="B501" s="252">
        <v>2019</v>
      </c>
      <c r="C501" s="252">
        <v>2023</v>
      </c>
      <c r="D501" s="252">
        <v>2025</v>
      </c>
      <c r="E501" s="252">
        <v>2030</v>
      </c>
      <c r="F501" s="252">
        <v>2030</v>
      </c>
      <c r="G501" s="252">
        <v>2030</v>
      </c>
      <c r="H501" s="252">
        <v>2030</v>
      </c>
      <c r="I501" s="252">
        <v>2035</v>
      </c>
      <c r="J501" s="252">
        <v>2035</v>
      </c>
      <c r="K501" s="252">
        <v>2035</v>
      </c>
      <c r="L501" s="252">
        <v>2035</v>
      </c>
      <c r="M501" s="252">
        <v>2040</v>
      </c>
      <c r="N501" s="252">
        <v>2040</v>
      </c>
      <c r="O501" s="252">
        <v>2040</v>
      </c>
      <c r="P501" s="252">
        <v>2040</v>
      </c>
      <c r="Q501" s="252">
        <v>2050</v>
      </c>
      <c r="R501" s="252">
        <v>2050</v>
      </c>
      <c r="S501" s="252">
        <v>2050</v>
      </c>
      <c r="T501" s="252">
        <v>2050</v>
      </c>
      <c r="U501" s="247">
        <v>2030</v>
      </c>
      <c r="V501" s="257">
        <v>2030</v>
      </c>
      <c r="W501" s="292" t="s">
        <v>218</v>
      </c>
    </row>
    <row r="502" spans="1:23">
      <c r="A502" s="248" t="s">
        <v>18</v>
      </c>
      <c r="B502" s="282">
        <v>177.97166773287162</v>
      </c>
      <c r="C502" s="282">
        <v>163.27777777777777</v>
      </c>
      <c r="D502" s="282">
        <v>178.55954681172744</v>
      </c>
      <c r="E502" s="282">
        <v>170.06482045982156</v>
      </c>
      <c r="F502" s="282">
        <v>163.1924805991882</v>
      </c>
      <c r="G502" s="282">
        <v>165.92107112199625</v>
      </c>
      <c r="H502" s="282">
        <v>168.38926499368631</v>
      </c>
      <c r="I502" s="282">
        <v>154.37960034781275</v>
      </c>
      <c r="J502" s="282">
        <v>148.08166007665452</v>
      </c>
      <c r="K502" s="282">
        <v>148.35453101415158</v>
      </c>
      <c r="L502" s="282">
        <v>149.62146414963419</v>
      </c>
      <c r="M502" s="282">
        <v>137.60787081507024</v>
      </c>
      <c r="N502" s="282">
        <v>132.16425443748275</v>
      </c>
      <c r="O502" s="282">
        <v>130.05872960484166</v>
      </c>
      <c r="P502" s="282">
        <v>130.61703452112525</v>
      </c>
      <c r="Q502" s="282">
        <v>121.1293919745444</v>
      </c>
      <c r="R502" s="282">
        <v>118.80952571854462</v>
      </c>
      <c r="S502" s="282">
        <v>117.20022179316504</v>
      </c>
      <c r="T502" s="282">
        <v>116.45738711793709</v>
      </c>
      <c r="U502" s="282">
        <v>161.06857858872536</v>
      </c>
      <c r="V502" s="286">
        <v>168.22606375969838</v>
      </c>
      <c r="W502" s="258" t="s">
        <v>32</v>
      </c>
    </row>
    <row r="503" spans="1:23">
      <c r="A503" s="248" t="s">
        <v>21</v>
      </c>
      <c r="B503" s="282">
        <v>352.93611778040696</v>
      </c>
      <c r="C503" s="282">
        <v>232.62345679012344</v>
      </c>
      <c r="D503" s="282">
        <v>364.27677208672043</v>
      </c>
      <c r="E503" s="282">
        <v>337.10920974522105</v>
      </c>
      <c r="F503" s="282">
        <v>328.36216835273387</v>
      </c>
      <c r="G503" s="282">
        <v>343.34639322312336</v>
      </c>
      <c r="H503" s="282">
        <v>332.72223573056613</v>
      </c>
      <c r="I503" s="282">
        <v>335.64192712598742</v>
      </c>
      <c r="J503" s="282">
        <v>336.27956428199201</v>
      </c>
      <c r="K503" s="282">
        <v>350.19688685144456</v>
      </c>
      <c r="L503" s="282">
        <v>303.2444202033376</v>
      </c>
      <c r="M503" s="282">
        <v>354.2040545898364</v>
      </c>
      <c r="N503" s="282">
        <v>361.79891449071334</v>
      </c>
      <c r="O503" s="282">
        <v>335.2680638836411</v>
      </c>
      <c r="P503" s="282">
        <v>281.70222113100101</v>
      </c>
      <c r="Q503" s="282">
        <v>376.82650167018812</v>
      </c>
      <c r="R503" s="282">
        <v>377.92783963966065</v>
      </c>
      <c r="S503" s="282">
        <v>332.82696400080459</v>
      </c>
      <c r="T503" s="282">
        <v>248.00164184678474</v>
      </c>
      <c r="U503" s="282">
        <v>309.00233949013642</v>
      </c>
      <c r="V503" s="286">
        <v>309.82336601693657</v>
      </c>
      <c r="W503" s="258" t="s">
        <v>32</v>
      </c>
    </row>
    <row r="504" spans="1:23">
      <c r="A504" s="248" t="s">
        <v>242</v>
      </c>
      <c r="B504" s="282">
        <v>140.63431607943184</v>
      </c>
      <c r="C504" s="282">
        <v>127.77777777777779</v>
      </c>
      <c r="D504" s="282">
        <v>140.23947285672415</v>
      </c>
      <c r="E504" s="282">
        <v>126.8048603968208</v>
      </c>
      <c r="F504" s="282">
        <v>119.43566727247517</v>
      </c>
      <c r="G504" s="282">
        <v>131.8478737188934</v>
      </c>
      <c r="H504" s="282">
        <v>127.09178428577579</v>
      </c>
      <c r="I504" s="282">
        <v>114.59428669690759</v>
      </c>
      <c r="J504" s="282">
        <v>102.38018675853854</v>
      </c>
      <c r="K504" s="282">
        <v>127.45392842103762</v>
      </c>
      <c r="L504" s="282">
        <v>115.98656536503442</v>
      </c>
      <c r="M504" s="282">
        <v>95.774818111955369</v>
      </c>
      <c r="N504" s="282">
        <v>81.417848846652831</v>
      </c>
      <c r="O504" s="282">
        <v>114.56771480346161</v>
      </c>
      <c r="P504" s="282">
        <v>99.790026607158268</v>
      </c>
      <c r="Q504" s="282">
        <v>78.796019408097678</v>
      </c>
      <c r="R504" s="282">
        <v>75.802038851752641</v>
      </c>
      <c r="S504" s="282">
        <v>84.34097039964729</v>
      </c>
      <c r="T504" s="282">
        <v>80.577198806188747</v>
      </c>
      <c r="U504" s="282">
        <v>133.40097048602107</v>
      </c>
      <c r="V504" s="286">
        <v>137.00633999574049</v>
      </c>
      <c r="W504" s="258" t="s">
        <v>32</v>
      </c>
    </row>
    <row r="505" spans="1:23">
      <c r="A505" s="248" t="s">
        <v>46</v>
      </c>
      <c r="B505" s="282">
        <v>0</v>
      </c>
      <c r="C505" s="282">
        <v>0</v>
      </c>
      <c r="D505" s="282">
        <v>174.1642689308666</v>
      </c>
      <c r="E505" s="282">
        <v>154.70979054613014</v>
      </c>
      <c r="F505" s="282">
        <v>152.33247306733961</v>
      </c>
      <c r="G505" s="282">
        <v>155.92155798431406</v>
      </c>
      <c r="H505" s="282">
        <v>152.33247306733961</v>
      </c>
      <c r="I505" s="282">
        <v>136.73308730772939</v>
      </c>
      <c r="J505" s="282">
        <v>132.67201402986646</v>
      </c>
      <c r="K505" s="282">
        <v>150.25688560290325</v>
      </c>
      <c r="L505" s="282">
        <v>132.67201402986649</v>
      </c>
      <c r="M505" s="282">
        <v>119.21195602248496</v>
      </c>
      <c r="N505" s="282">
        <v>115.31364040703093</v>
      </c>
      <c r="O505" s="282">
        <v>145.4233860015805</v>
      </c>
      <c r="P505" s="282">
        <v>115.31364040703095</v>
      </c>
      <c r="Q505" s="282">
        <v>105.488279309842</v>
      </c>
      <c r="R505" s="282">
        <v>92.961585121310904</v>
      </c>
      <c r="S505" s="282">
        <v>136.34579323678878</v>
      </c>
      <c r="T505" s="282">
        <v>92.961585121310904</v>
      </c>
      <c r="U505" s="282">
        <v>0</v>
      </c>
      <c r="V505" s="286">
        <v>0</v>
      </c>
      <c r="W505" s="258" t="s">
        <v>32</v>
      </c>
    </row>
    <row r="506" spans="1:23">
      <c r="A506" s="248" t="s">
        <v>243</v>
      </c>
      <c r="B506" s="282">
        <v>4.018758000000008</v>
      </c>
      <c r="C506" s="282">
        <v>5.5555555555555554</v>
      </c>
      <c r="D506" s="282">
        <v>8.5197669600000125</v>
      </c>
      <c r="E506" s="282">
        <v>25.398550560000047</v>
      </c>
      <c r="F506" s="282">
        <v>29.055620340000058</v>
      </c>
      <c r="G506" s="282">
        <v>23.911610100000043</v>
      </c>
      <c r="H506" s="282">
        <v>23.911610100000043</v>
      </c>
      <c r="I506" s="282">
        <v>38.21838858000006</v>
      </c>
      <c r="J506" s="282">
        <v>48.827909700000085</v>
      </c>
      <c r="K506" s="282">
        <v>33.958505100000053</v>
      </c>
      <c r="L506" s="282">
        <v>33.958505100000053</v>
      </c>
      <c r="M506" s="282">
        <v>47.140031340000085</v>
      </c>
      <c r="N506" s="282">
        <v>63.73750188000011</v>
      </c>
      <c r="O506" s="282">
        <v>40.388517900000082</v>
      </c>
      <c r="P506" s="282">
        <v>40.388517900000082</v>
      </c>
      <c r="Q506" s="282">
        <v>54.936421860000081</v>
      </c>
      <c r="R506" s="282">
        <v>78.405968580000135</v>
      </c>
      <c r="S506" s="282">
        <v>44.929714440000083</v>
      </c>
      <c r="T506" s="282">
        <v>44.929714440000083</v>
      </c>
      <c r="U506" s="282">
        <v>8.6001421200000134</v>
      </c>
      <c r="V506" s="286">
        <v>6.2692624800000107</v>
      </c>
      <c r="W506" s="258" t="s">
        <v>32</v>
      </c>
    </row>
    <row r="507" spans="1:23">
      <c r="A507" s="248" t="s">
        <v>71</v>
      </c>
      <c r="B507" s="282">
        <v>44.511210165587514</v>
      </c>
      <c r="C507" s="282">
        <v>40.44444444444445</v>
      </c>
      <c r="D507" s="282">
        <v>36.319174093392341</v>
      </c>
      <c r="E507" s="282">
        <v>41.082078613381036</v>
      </c>
      <c r="F507" s="282">
        <v>35.633199958239352</v>
      </c>
      <c r="G507" s="282">
        <v>40.734620556676909</v>
      </c>
      <c r="H507" s="282">
        <v>37.039431976106577</v>
      </c>
      <c r="I507" s="282">
        <v>38.183852268769918</v>
      </c>
      <c r="J507" s="282">
        <v>30.417747366907015</v>
      </c>
      <c r="K507" s="282">
        <v>39.601125905238305</v>
      </c>
      <c r="L507" s="282">
        <v>34.21236935004189</v>
      </c>
      <c r="M507" s="282">
        <v>32.895923189316441</v>
      </c>
      <c r="N507" s="282">
        <v>25.685369227450046</v>
      </c>
      <c r="O507" s="282">
        <v>41.805222255216449</v>
      </c>
      <c r="P507" s="282">
        <v>25.525098408053822</v>
      </c>
      <c r="Q507" s="282">
        <v>25.291527490325848</v>
      </c>
      <c r="R507" s="282">
        <v>21.678157215669817</v>
      </c>
      <c r="S507" s="282">
        <v>32.873183517866721</v>
      </c>
      <c r="T507" s="282">
        <v>18.188237722880338</v>
      </c>
      <c r="U507" s="282">
        <v>30.865343752309052</v>
      </c>
      <c r="V507" s="286">
        <v>34.895524095199676</v>
      </c>
      <c r="W507" s="258" t="s">
        <v>32</v>
      </c>
    </row>
    <row r="508" spans="1:23">
      <c r="A508" s="248" t="s">
        <v>39</v>
      </c>
      <c r="B508" s="282">
        <v>0.34649258999999999</v>
      </c>
      <c r="C508" s="282">
        <v>0</v>
      </c>
      <c r="D508" s="282">
        <v>0.34649258999999999</v>
      </c>
      <c r="E508" s="282">
        <v>0.34649258999999999</v>
      </c>
      <c r="F508" s="282">
        <v>0.34649258999999999</v>
      </c>
      <c r="G508" s="282">
        <v>0.34649258999999999</v>
      </c>
      <c r="H508" s="282">
        <v>0.34649258999999999</v>
      </c>
      <c r="I508" s="282">
        <v>0.34649258999999999</v>
      </c>
      <c r="J508" s="282">
        <v>0.34649258999999999</v>
      </c>
      <c r="K508" s="282">
        <v>0.34649258999999999</v>
      </c>
      <c r="L508" s="282">
        <v>0.34649258999999999</v>
      </c>
      <c r="M508" s="282">
        <v>0.34649258999999999</v>
      </c>
      <c r="N508" s="282">
        <v>0.34649258999999999</v>
      </c>
      <c r="O508" s="282">
        <v>0.34649258999999999</v>
      </c>
      <c r="P508" s="282">
        <v>0.34649258999999999</v>
      </c>
      <c r="Q508" s="282">
        <v>7.0652204171337579E-2</v>
      </c>
      <c r="R508" s="282">
        <v>0.34649258999999999</v>
      </c>
      <c r="S508" s="282">
        <v>0.34649258999999999</v>
      </c>
      <c r="T508" s="282">
        <v>0.34649258999999999</v>
      </c>
      <c r="U508" s="282">
        <v>0.34649258999999999</v>
      </c>
      <c r="V508" s="286">
        <v>0.34649258999999999</v>
      </c>
      <c r="W508" s="258" t="s">
        <v>32</v>
      </c>
    </row>
    <row r="509" spans="1:23">
      <c r="A509" s="248" t="s">
        <v>72</v>
      </c>
      <c r="B509" s="282">
        <v>5.3918033875450728</v>
      </c>
      <c r="C509" s="282">
        <v>3.4897908388888887</v>
      </c>
      <c r="D509" s="282">
        <v>3.4897908388888887</v>
      </c>
      <c r="E509" s="282">
        <v>5.9397908388888885</v>
      </c>
      <c r="F509" s="282">
        <v>4.9897908388888892</v>
      </c>
      <c r="G509" s="282">
        <v>6.3022908388888883</v>
      </c>
      <c r="H509" s="282">
        <v>5.3647908388888883</v>
      </c>
      <c r="I509" s="282">
        <v>9.9897908388888883</v>
      </c>
      <c r="J509" s="282">
        <v>6.6147908388888883</v>
      </c>
      <c r="K509" s="282">
        <v>11.552290838888888</v>
      </c>
      <c r="L509" s="282">
        <v>6.9397908388888885</v>
      </c>
      <c r="M509" s="282">
        <v>9.4897908388888883</v>
      </c>
      <c r="N509" s="282">
        <v>6.6522908388888888</v>
      </c>
      <c r="O509" s="282">
        <v>11.614790838888888</v>
      </c>
      <c r="P509" s="282">
        <v>7.227290838888889</v>
      </c>
      <c r="Q509" s="282">
        <v>8.8772908388888894</v>
      </c>
      <c r="R509" s="282">
        <v>15.045346394444444</v>
      </c>
      <c r="S509" s="282">
        <v>11.614790838888888</v>
      </c>
      <c r="T509" s="282">
        <v>6.164790838888889</v>
      </c>
      <c r="U509" s="282">
        <v>11.571028776965946</v>
      </c>
      <c r="V509" s="286">
        <v>7.6831259755483003</v>
      </c>
      <c r="W509" s="258" t="s">
        <v>32</v>
      </c>
    </row>
    <row r="510" spans="1:23">
      <c r="A510" s="249"/>
      <c r="B510" s="282"/>
      <c r="C510" s="282"/>
      <c r="D510" s="282"/>
      <c r="E510" s="282"/>
      <c r="F510" s="282"/>
      <c r="G510" s="282"/>
      <c r="H510" s="282"/>
      <c r="I510" s="282"/>
      <c r="J510" s="282"/>
      <c r="K510" s="282"/>
      <c r="L510" s="282"/>
      <c r="M510" s="282"/>
      <c r="N510" s="282"/>
      <c r="O510" s="282"/>
      <c r="P510" s="282"/>
      <c r="Q510" s="282"/>
      <c r="R510" s="282"/>
      <c r="S510" s="282"/>
      <c r="T510" s="282"/>
      <c r="U510" s="282"/>
      <c r="V510" s="286"/>
      <c r="W510" s="258"/>
    </row>
    <row r="511" spans="1:23">
      <c r="A511" s="243"/>
      <c r="B511" s="244"/>
      <c r="C511" s="244"/>
      <c r="D511" s="244"/>
      <c r="E511" s="244"/>
      <c r="F511" s="244"/>
      <c r="G511" s="244"/>
      <c r="H511" s="244"/>
      <c r="I511" s="244"/>
      <c r="J511" s="244"/>
      <c r="K511" s="244"/>
      <c r="L511" s="244"/>
      <c r="M511" s="244"/>
      <c r="N511" s="244"/>
      <c r="O511" s="244"/>
      <c r="P511" s="244"/>
      <c r="Q511" s="244"/>
      <c r="R511" s="244"/>
      <c r="S511" s="244"/>
      <c r="T511" s="244"/>
      <c r="U511" s="244"/>
    </row>
    <row r="512" spans="1:23">
      <c r="A512" s="243" t="s">
        <v>244</v>
      </c>
      <c r="B512" s="244"/>
      <c r="C512" s="244"/>
      <c r="D512" s="244"/>
      <c r="E512" s="244"/>
      <c r="F512" s="244"/>
      <c r="G512" s="244"/>
      <c r="H512" s="244"/>
      <c r="I512" s="244"/>
      <c r="J512" s="244"/>
      <c r="K512" s="244"/>
      <c r="L512" s="244"/>
      <c r="M512" s="244"/>
      <c r="N512" s="244"/>
      <c r="O512" s="244"/>
      <c r="P512" s="244"/>
      <c r="Q512" s="244"/>
      <c r="R512" s="244"/>
      <c r="S512" s="244"/>
      <c r="T512" s="244"/>
      <c r="U512" s="244"/>
    </row>
    <row r="513" spans="1:23">
      <c r="A513" s="254" t="s">
        <v>239</v>
      </c>
      <c r="B513" s="255"/>
      <c r="C513" s="255"/>
      <c r="D513" s="255"/>
      <c r="E513" s="255"/>
      <c r="F513" s="255"/>
      <c r="G513" s="255"/>
      <c r="H513" s="255"/>
      <c r="I513" s="255"/>
      <c r="J513" s="255"/>
      <c r="K513" s="255"/>
      <c r="L513" s="255"/>
      <c r="M513" s="255"/>
      <c r="N513" s="255"/>
      <c r="O513" s="255"/>
      <c r="P513" s="255"/>
      <c r="Q513" s="255"/>
      <c r="R513" s="255"/>
      <c r="S513" s="255"/>
      <c r="T513" s="255"/>
      <c r="U513" s="255"/>
      <c r="V513" s="254"/>
      <c r="W513" s="254"/>
    </row>
    <row r="514" spans="1:23">
      <c r="A514" s="278" t="s">
        <v>108</v>
      </c>
      <c r="B514" s="251" t="s">
        <v>12</v>
      </c>
      <c r="C514" s="251" t="s">
        <v>12</v>
      </c>
      <c r="D514" s="251" t="s">
        <v>13</v>
      </c>
      <c r="E514" s="251" t="s">
        <v>13</v>
      </c>
      <c r="F514" s="251" t="s">
        <v>14</v>
      </c>
      <c r="G514" s="251" t="s">
        <v>15</v>
      </c>
      <c r="H514" s="251" t="s">
        <v>16</v>
      </c>
      <c r="I514" s="251" t="s">
        <v>13</v>
      </c>
      <c r="J514" s="251" t="s">
        <v>14</v>
      </c>
      <c r="K514" s="251" t="s">
        <v>15</v>
      </c>
      <c r="L514" s="251" t="s">
        <v>16</v>
      </c>
      <c r="M514" s="251" t="s">
        <v>13</v>
      </c>
      <c r="N514" s="251" t="s">
        <v>14</v>
      </c>
      <c r="O514" s="251" t="s">
        <v>15</v>
      </c>
      <c r="P514" s="251" t="s">
        <v>16</v>
      </c>
      <c r="Q514" s="251" t="s">
        <v>13</v>
      </c>
      <c r="R514" s="251" t="s">
        <v>14</v>
      </c>
      <c r="S514" s="251" t="s">
        <v>15</v>
      </c>
      <c r="T514" s="251" t="s">
        <v>16</v>
      </c>
      <c r="U514" s="256" t="s">
        <v>240</v>
      </c>
      <c r="V514" s="251" t="s">
        <v>241</v>
      </c>
    </row>
    <row r="515" spans="1:23">
      <c r="A515" s="279" t="s">
        <v>285</v>
      </c>
      <c r="B515" s="252">
        <v>2019</v>
      </c>
      <c r="C515" s="252">
        <v>2023</v>
      </c>
      <c r="D515" s="252">
        <v>2025</v>
      </c>
      <c r="E515" s="252">
        <v>2030</v>
      </c>
      <c r="F515" s="252">
        <v>2030</v>
      </c>
      <c r="G515" s="252">
        <v>2030</v>
      </c>
      <c r="H515" s="252">
        <v>2030</v>
      </c>
      <c r="I515" s="252">
        <v>2035</v>
      </c>
      <c r="J515" s="252">
        <v>2035</v>
      </c>
      <c r="K515" s="252">
        <v>2035</v>
      </c>
      <c r="L515" s="252">
        <v>2035</v>
      </c>
      <c r="M515" s="252">
        <v>2040</v>
      </c>
      <c r="N515" s="252">
        <v>2040</v>
      </c>
      <c r="O515" s="252">
        <v>2040</v>
      </c>
      <c r="P515" s="252">
        <v>2040</v>
      </c>
      <c r="Q515" s="252">
        <v>2050</v>
      </c>
      <c r="R515" s="252">
        <v>2050</v>
      </c>
      <c r="S515" s="252">
        <v>2050</v>
      </c>
      <c r="T515" s="252">
        <v>2050</v>
      </c>
      <c r="U515" s="247">
        <v>2030</v>
      </c>
      <c r="V515" s="257">
        <v>2030</v>
      </c>
      <c r="W515" s="292" t="s">
        <v>218</v>
      </c>
    </row>
    <row r="516" spans="1:23">
      <c r="A516" s="248" t="s">
        <v>193</v>
      </c>
      <c r="B516" s="282">
        <v>56.317535500315138</v>
      </c>
      <c r="C516" s="282">
        <v>56.194444444444443</v>
      </c>
      <c r="D516" s="282">
        <v>49.659014216930579</v>
      </c>
      <c r="E516" s="282">
        <v>54.148920419908656</v>
      </c>
      <c r="F516" s="282">
        <v>54.222452618215087</v>
      </c>
      <c r="G516" s="282">
        <v>53.743056273628085</v>
      </c>
      <c r="H516" s="282">
        <v>53.709663638506754</v>
      </c>
      <c r="I516" s="282">
        <v>64.963510843795973</v>
      </c>
      <c r="J516" s="282">
        <v>62.392032354903279</v>
      </c>
      <c r="K516" s="282">
        <v>64.16564311712375</v>
      </c>
      <c r="L516" s="282">
        <v>64.936278631408214</v>
      </c>
      <c r="M516" s="282">
        <v>73.680508091469804</v>
      </c>
      <c r="N516" s="282">
        <v>70.828592424489443</v>
      </c>
      <c r="O516" s="282">
        <v>73.906176410860354</v>
      </c>
      <c r="P516" s="282">
        <v>75.302786614898622</v>
      </c>
      <c r="Q516" s="282">
        <v>80.727845089237192</v>
      </c>
      <c r="R516" s="282">
        <v>73.549010661303726</v>
      </c>
      <c r="S516" s="282">
        <v>76.900733080366933</v>
      </c>
      <c r="T516" s="282">
        <v>79.715350369859095</v>
      </c>
      <c r="U516" s="282">
        <v>48.515607396718998</v>
      </c>
      <c r="V516" s="286">
        <v>47.808475005912975</v>
      </c>
      <c r="W516" s="258" t="s">
        <v>32</v>
      </c>
    </row>
    <row r="517" spans="1:23">
      <c r="A517" s="248" t="s">
        <v>33</v>
      </c>
      <c r="B517" s="282">
        <v>0</v>
      </c>
      <c r="C517" s="282">
        <v>0</v>
      </c>
      <c r="D517" s="282">
        <v>0</v>
      </c>
      <c r="E517" s="282">
        <v>0</v>
      </c>
      <c r="F517" s="282">
        <v>0</v>
      </c>
      <c r="G517" s="282">
        <v>0</v>
      </c>
      <c r="H517" s="282">
        <v>0</v>
      </c>
      <c r="I517" s="282">
        <v>0</v>
      </c>
      <c r="J517" s="282">
        <v>0</v>
      </c>
      <c r="K517" s="282">
        <v>0</v>
      </c>
      <c r="L517" s="282">
        <v>1.1985908275857096</v>
      </c>
      <c r="M517" s="282">
        <v>0</v>
      </c>
      <c r="N517" s="282">
        <v>0</v>
      </c>
      <c r="O517" s="282">
        <v>0</v>
      </c>
      <c r="P517" s="282">
        <v>2.5908852950854384</v>
      </c>
      <c r="Q517" s="282">
        <v>0</v>
      </c>
      <c r="R517" s="282">
        <v>0</v>
      </c>
      <c r="S517" s="282">
        <v>0</v>
      </c>
      <c r="T517" s="282">
        <v>5.7673026867438306</v>
      </c>
      <c r="U517" s="280">
        <v>0</v>
      </c>
      <c r="V517" s="286">
        <v>0</v>
      </c>
      <c r="W517" s="258" t="s">
        <v>32</v>
      </c>
    </row>
    <row r="518" spans="1:23">
      <c r="A518" s="248" t="s">
        <v>34</v>
      </c>
      <c r="B518" s="282">
        <v>108.79789849596435</v>
      </c>
      <c r="C518" s="282">
        <v>81.388888888888886</v>
      </c>
      <c r="D518" s="282">
        <v>112.35246450989848</v>
      </c>
      <c r="E518" s="282">
        <v>96.643706084869166</v>
      </c>
      <c r="F518" s="282">
        <v>85.67770191734094</v>
      </c>
      <c r="G518" s="282">
        <v>98.602120861012082</v>
      </c>
      <c r="H518" s="282">
        <v>97.437272829266448</v>
      </c>
      <c r="I518" s="282">
        <v>67.435074352563689</v>
      </c>
      <c r="J518" s="282">
        <v>52.433701492181797</v>
      </c>
      <c r="K518" s="282">
        <v>67.998814545305152</v>
      </c>
      <c r="L518" s="282">
        <v>66.443832708073373</v>
      </c>
      <c r="M518" s="282">
        <v>38.141097534691653</v>
      </c>
      <c r="N518" s="282">
        <v>22.986354736202486</v>
      </c>
      <c r="O518" s="282">
        <v>37.545126876308643</v>
      </c>
      <c r="P518" s="282">
        <v>36.494446693095014</v>
      </c>
      <c r="Q518" s="282">
        <v>8.7995299073995081</v>
      </c>
      <c r="R518" s="282">
        <v>2.7782482001506068</v>
      </c>
      <c r="S518" s="282">
        <v>17.997353914038765</v>
      </c>
      <c r="T518" s="282">
        <v>15.44703909103567</v>
      </c>
      <c r="U518" s="282">
        <v>93.040097583514608</v>
      </c>
      <c r="V518" s="286">
        <v>102.79616791173927</v>
      </c>
      <c r="W518" s="258" t="s">
        <v>32</v>
      </c>
    </row>
    <row r="519" spans="1:23">
      <c r="A519" s="248" t="s">
        <v>35</v>
      </c>
      <c r="B519" s="282">
        <v>6.133223976465807</v>
      </c>
      <c r="C519" s="282">
        <v>11.388888888888889</v>
      </c>
      <c r="D519" s="282">
        <v>10.459998727828319</v>
      </c>
      <c r="E519" s="282">
        <v>14.399192814509124</v>
      </c>
      <c r="F519" s="282">
        <v>18.686594800119373</v>
      </c>
      <c r="G519" s="282">
        <v>12.548690882186188</v>
      </c>
      <c r="H519" s="282">
        <v>12.541771857675691</v>
      </c>
      <c r="I519" s="282">
        <v>18.37129578444932</v>
      </c>
      <c r="J519" s="282">
        <v>28.666217069027486</v>
      </c>
      <c r="K519" s="282">
        <v>15.195905328883427</v>
      </c>
      <c r="L519" s="282">
        <v>13.585784932827995</v>
      </c>
      <c r="M519" s="282">
        <v>23.538763017321564</v>
      </c>
      <c r="N519" s="282">
        <v>36.196063958976765</v>
      </c>
      <c r="O519" s="282">
        <v>17.657827725662475</v>
      </c>
      <c r="P519" s="282">
        <v>14.056452666907745</v>
      </c>
      <c r="Q519" s="282">
        <v>30.730391705064346</v>
      </c>
      <c r="R519" s="282">
        <v>41.584587208367125</v>
      </c>
      <c r="S519" s="282">
        <v>21.456563127980036</v>
      </c>
      <c r="T519" s="282">
        <v>14.682123299519205</v>
      </c>
      <c r="U519" s="282">
        <v>12.128352131673964</v>
      </c>
      <c r="V519" s="286">
        <v>10.035388317924941</v>
      </c>
      <c r="W519" s="258" t="s">
        <v>32</v>
      </c>
    </row>
    <row r="520" spans="1:23">
      <c r="A520" s="248" t="s">
        <v>62</v>
      </c>
      <c r="B520" s="282">
        <v>5.3907724888882198</v>
      </c>
      <c r="C520" s="282">
        <v>18.194444444444443</v>
      </c>
      <c r="D520" s="282">
        <v>4.8495201794176666</v>
      </c>
      <c r="E520" s="282">
        <v>3.839059019836319</v>
      </c>
      <c r="F520" s="282">
        <v>3.5678569162609888</v>
      </c>
      <c r="G520" s="282">
        <v>0</v>
      </c>
      <c r="H520" s="282">
        <v>3.6733535630675078</v>
      </c>
      <c r="I520" s="282">
        <v>2.6018117693977856</v>
      </c>
      <c r="J520" s="282">
        <v>3.5721331890008612</v>
      </c>
      <c r="K520" s="282">
        <v>0</v>
      </c>
      <c r="L520" s="282">
        <v>2.4628090268996536</v>
      </c>
      <c r="M520" s="282">
        <v>1.2798221163817789</v>
      </c>
      <c r="N520" s="282">
        <v>1.1700658942330939</v>
      </c>
      <c r="O520" s="282">
        <v>0</v>
      </c>
      <c r="P520" s="282">
        <v>1.2228646591282433</v>
      </c>
      <c r="Q520" s="282">
        <v>0</v>
      </c>
      <c r="R520" s="282">
        <v>0</v>
      </c>
      <c r="S520" s="282">
        <v>0</v>
      </c>
      <c r="T520" s="282">
        <v>0</v>
      </c>
      <c r="U520" s="282">
        <v>6.2113375843133678</v>
      </c>
      <c r="V520" s="286">
        <v>6.4099403252282414</v>
      </c>
      <c r="W520" s="258" t="s">
        <v>32</v>
      </c>
    </row>
    <row r="521" spans="1:23">
      <c r="A521" s="248" t="s">
        <v>63</v>
      </c>
      <c r="B521" s="282">
        <v>4.8066790000002288E-2</v>
      </c>
      <c r="C521" s="282">
        <v>0</v>
      </c>
      <c r="D521" s="282">
        <v>4.9712527449878696E-2</v>
      </c>
      <c r="E521" s="282">
        <v>3.211657439666267E-2</v>
      </c>
      <c r="F521" s="282">
        <v>3.2238718222821774E-2</v>
      </c>
      <c r="G521" s="282">
        <v>3.1907245374035886E-2</v>
      </c>
      <c r="H521" s="282">
        <v>3.1907245374035886E-2</v>
      </c>
      <c r="I521" s="282">
        <v>3.1307883386753277E-2</v>
      </c>
      <c r="J521" s="282">
        <v>3.1608204888861083E-2</v>
      </c>
      <c r="K521" s="282">
        <v>3.088110120393861E-2</v>
      </c>
      <c r="L521" s="282">
        <v>3.088110120393861E-2</v>
      </c>
      <c r="M521" s="282">
        <v>3.0058325183794941E-2</v>
      </c>
      <c r="N521" s="282">
        <v>3.0539708400922138E-2</v>
      </c>
      <c r="O521" s="282">
        <v>2.9496674152962775E-2</v>
      </c>
      <c r="P521" s="282">
        <v>2.9496674152962775E-2</v>
      </c>
      <c r="Q521" s="282">
        <v>2.7074646985441122E-2</v>
      </c>
      <c r="R521" s="282">
        <v>2.7883954667709831E-2</v>
      </c>
      <c r="S521" s="282">
        <v>2.6265363339634598E-2</v>
      </c>
      <c r="T521" s="282">
        <v>2.6265363339634598E-2</v>
      </c>
      <c r="U521" s="282">
        <v>3.3172951495900251E-2</v>
      </c>
      <c r="V521" s="286">
        <v>3.3172951495900251E-2</v>
      </c>
      <c r="W521" s="258" t="s">
        <v>32</v>
      </c>
    </row>
    <row r="522" spans="1:23">
      <c r="A522" s="248" t="s">
        <v>196</v>
      </c>
      <c r="B522" s="282">
        <v>1.217228201238107</v>
      </c>
      <c r="C522" s="282">
        <v>-3.8888888888888893</v>
      </c>
      <c r="D522" s="282">
        <v>1.1824206348541195</v>
      </c>
      <c r="E522" s="282">
        <v>1.0018255463016466</v>
      </c>
      <c r="F522" s="282">
        <v>1.0056356290289605</v>
      </c>
      <c r="G522" s="282">
        <v>0.99529585979586388</v>
      </c>
      <c r="H522" s="282">
        <v>0.99529585979586388</v>
      </c>
      <c r="I522" s="282">
        <v>0.97659971421925884</v>
      </c>
      <c r="J522" s="282">
        <v>0.98596776665222807</v>
      </c>
      <c r="K522" s="282">
        <v>0.96328692163529828</v>
      </c>
      <c r="L522" s="282">
        <v>0.96328692163529828</v>
      </c>
      <c r="M522" s="282">
        <v>0.93762173002165083</v>
      </c>
      <c r="N522" s="282">
        <v>0.95263771518005003</v>
      </c>
      <c r="O522" s="282">
        <v>0.92010191785722562</v>
      </c>
      <c r="P522" s="282">
        <v>0.92010191785722562</v>
      </c>
      <c r="Q522" s="282">
        <v>0.84455062585791607</v>
      </c>
      <c r="R522" s="282">
        <v>0.86979569405545165</v>
      </c>
      <c r="S522" s="282">
        <v>0.81930630743965516</v>
      </c>
      <c r="T522" s="282">
        <v>0.81930630743965516</v>
      </c>
      <c r="U522" s="282">
        <v>1.1400109410085058</v>
      </c>
      <c r="V522" s="286">
        <v>1.1429192473970367</v>
      </c>
      <c r="W522" s="258" t="s">
        <v>32</v>
      </c>
    </row>
    <row r="523" spans="1:23">
      <c r="A523" s="248" t="s">
        <v>39</v>
      </c>
      <c r="B523" s="282">
        <v>6.6942280000000007E-2</v>
      </c>
      <c r="C523" s="282">
        <v>0</v>
      </c>
      <c r="D523" s="282">
        <v>6.4160153484115467E-3</v>
      </c>
      <c r="E523" s="282">
        <v>0</v>
      </c>
      <c r="F523" s="282">
        <v>0</v>
      </c>
      <c r="G523" s="282">
        <v>0</v>
      </c>
      <c r="H523" s="282">
        <v>0</v>
      </c>
      <c r="I523" s="282">
        <v>0</v>
      </c>
      <c r="J523" s="282">
        <v>0</v>
      </c>
      <c r="K523" s="282">
        <v>0</v>
      </c>
      <c r="L523" s="282">
        <v>0</v>
      </c>
      <c r="M523" s="282">
        <v>0</v>
      </c>
      <c r="N523" s="282">
        <v>0</v>
      </c>
      <c r="O523" s="282">
        <v>0</v>
      </c>
      <c r="P523" s="282">
        <v>0</v>
      </c>
      <c r="Q523" s="282">
        <v>0</v>
      </c>
      <c r="R523" s="282">
        <v>0</v>
      </c>
      <c r="S523" s="282">
        <v>0</v>
      </c>
      <c r="T523" s="282">
        <v>0</v>
      </c>
      <c r="U523" s="282">
        <v>0</v>
      </c>
      <c r="V523" s="286">
        <v>0</v>
      </c>
      <c r="W523" s="258" t="s">
        <v>32</v>
      </c>
    </row>
    <row r="524" spans="1:23" s="258" customFormat="1">
      <c r="A524" s="248" t="s">
        <v>64</v>
      </c>
      <c r="B524" s="280">
        <v>0</v>
      </c>
      <c r="C524" s="280">
        <v>0</v>
      </c>
      <c r="D524" s="280">
        <v>0</v>
      </c>
      <c r="E524" s="280">
        <v>0</v>
      </c>
      <c r="F524" s="280">
        <v>0</v>
      </c>
      <c r="G524" s="280">
        <v>0</v>
      </c>
      <c r="H524" s="280">
        <v>0</v>
      </c>
      <c r="I524" s="280">
        <v>0</v>
      </c>
      <c r="J524" s="280">
        <v>0</v>
      </c>
      <c r="K524" s="280">
        <v>0</v>
      </c>
      <c r="L524" s="280">
        <v>0</v>
      </c>
      <c r="M524" s="280">
        <v>0</v>
      </c>
      <c r="N524" s="280">
        <v>0</v>
      </c>
      <c r="O524" s="280">
        <v>0</v>
      </c>
      <c r="P524" s="280">
        <v>0</v>
      </c>
      <c r="Q524" s="280">
        <v>0</v>
      </c>
      <c r="R524" s="280">
        <v>0</v>
      </c>
      <c r="S524" s="280">
        <v>0</v>
      </c>
      <c r="T524" s="280">
        <v>0</v>
      </c>
      <c r="U524" s="280">
        <v>0</v>
      </c>
      <c r="V524" s="287">
        <v>0</v>
      </c>
      <c r="W524" s="258" t="s">
        <v>32</v>
      </c>
    </row>
    <row r="525" spans="1:23" s="258" customFormat="1">
      <c r="A525" s="249"/>
      <c r="B525" s="280"/>
      <c r="C525" s="280"/>
      <c r="D525" s="280"/>
      <c r="E525" s="280"/>
      <c r="F525" s="280"/>
      <c r="G525" s="280"/>
      <c r="H525" s="280"/>
      <c r="I525" s="280"/>
      <c r="J525" s="280"/>
      <c r="K525" s="280"/>
      <c r="L525" s="280"/>
      <c r="M525" s="280"/>
      <c r="N525" s="280"/>
      <c r="O525" s="280"/>
      <c r="P525" s="280"/>
      <c r="Q525" s="280"/>
      <c r="R525" s="280"/>
      <c r="S525" s="280"/>
      <c r="T525" s="280"/>
      <c r="U525" s="280"/>
      <c r="V525" s="287"/>
    </row>
    <row r="526" spans="1:23" s="258" customFormat="1">
      <c r="A526" s="249"/>
      <c r="B526" s="221"/>
      <c r="C526" s="221"/>
      <c r="D526" s="221"/>
      <c r="E526" s="221"/>
      <c r="F526" s="221"/>
      <c r="G526" s="221"/>
      <c r="H526" s="221"/>
      <c r="I526" s="221"/>
      <c r="J526" s="221"/>
      <c r="K526" s="221"/>
      <c r="L526" s="221"/>
      <c r="M526" s="221"/>
      <c r="N526" s="221"/>
      <c r="O526" s="221"/>
      <c r="P526" s="221"/>
      <c r="Q526" s="221"/>
      <c r="R526" s="221"/>
      <c r="S526" s="221"/>
      <c r="T526" s="221"/>
      <c r="U526" s="221"/>
    </row>
    <row r="527" spans="1:23">
      <c r="A527" s="243" t="s">
        <v>245</v>
      </c>
      <c r="B527" s="244"/>
      <c r="C527" s="244"/>
      <c r="D527" s="244"/>
      <c r="E527" s="244"/>
      <c r="F527" s="244"/>
      <c r="G527" s="244"/>
      <c r="H527" s="244"/>
      <c r="I527" s="244"/>
      <c r="J527" s="244"/>
      <c r="K527" s="244"/>
      <c r="L527" s="244"/>
      <c r="M527" s="244"/>
      <c r="N527" s="244"/>
      <c r="O527" s="244"/>
      <c r="P527" s="244"/>
      <c r="Q527" s="244"/>
      <c r="R527" s="244"/>
      <c r="S527" s="244"/>
      <c r="T527" s="244"/>
      <c r="U527" s="244"/>
    </row>
    <row r="528" spans="1:23">
      <c r="A528" s="254" t="s">
        <v>246</v>
      </c>
      <c r="B528" s="255"/>
      <c r="C528" s="255"/>
      <c r="D528" s="255"/>
      <c r="E528" s="255"/>
      <c r="F528" s="255"/>
      <c r="G528" s="255"/>
      <c r="H528" s="255"/>
      <c r="I528" s="255"/>
      <c r="J528" s="255"/>
      <c r="K528" s="255"/>
      <c r="L528" s="255"/>
      <c r="M528" s="255"/>
      <c r="N528" s="255"/>
      <c r="O528" s="255"/>
      <c r="P528" s="255"/>
      <c r="Q528" s="255"/>
      <c r="R528" s="255"/>
      <c r="S528" s="255"/>
      <c r="T528" s="255"/>
      <c r="U528" s="255"/>
      <c r="V528" s="254"/>
      <c r="W528" s="254"/>
    </row>
    <row r="529" spans="1:23">
      <c r="A529" s="278" t="s">
        <v>108</v>
      </c>
      <c r="B529" s="251" t="s">
        <v>12</v>
      </c>
      <c r="C529" s="251" t="s">
        <v>12</v>
      </c>
      <c r="D529" s="251" t="s">
        <v>13</v>
      </c>
      <c r="E529" s="251" t="s">
        <v>13</v>
      </c>
      <c r="F529" s="251" t="s">
        <v>14</v>
      </c>
      <c r="G529" s="251" t="s">
        <v>15</v>
      </c>
      <c r="H529" s="251" t="s">
        <v>16</v>
      </c>
      <c r="I529" s="251" t="s">
        <v>13</v>
      </c>
      <c r="J529" s="251" t="s">
        <v>14</v>
      </c>
      <c r="K529" s="251" t="s">
        <v>15</v>
      </c>
      <c r="L529" s="251" t="s">
        <v>16</v>
      </c>
      <c r="M529" s="251" t="s">
        <v>13</v>
      </c>
      <c r="N529" s="251" t="s">
        <v>14</v>
      </c>
      <c r="O529" s="251" t="s">
        <v>15</v>
      </c>
      <c r="P529" s="251" t="s">
        <v>16</v>
      </c>
      <c r="Q529" s="251" t="s">
        <v>13</v>
      </c>
      <c r="R529" s="251" t="s">
        <v>14</v>
      </c>
      <c r="S529" s="251" t="s">
        <v>15</v>
      </c>
      <c r="T529" s="251" t="s">
        <v>16</v>
      </c>
      <c r="U529" s="256" t="s">
        <v>240</v>
      </c>
      <c r="V529" s="251" t="s">
        <v>241</v>
      </c>
    </row>
    <row r="530" spans="1:23">
      <c r="A530" s="279" t="s">
        <v>285</v>
      </c>
      <c r="B530" s="252">
        <v>2019</v>
      </c>
      <c r="C530" s="252">
        <v>2023</v>
      </c>
      <c r="D530" s="252">
        <v>2025</v>
      </c>
      <c r="E530" s="252">
        <v>2030</v>
      </c>
      <c r="F530" s="252">
        <v>2030</v>
      </c>
      <c r="G530" s="252">
        <v>2030</v>
      </c>
      <c r="H530" s="252">
        <v>2030</v>
      </c>
      <c r="I530" s="252">
        <v>2035</v>
      </c>
      <c r="J530" s="252">
        <v>2035</v>
      </c>
      <c r="K530" s="252">
        <v>2035</v>
      </c>
      <c r="L530" s="252">
        <v>2035</v>
      </c>
      <c r="M530" s="252">
        <v>2040</v>
      </c>
      <c r="N530" s="252">
        <v>2040</v>
      </c>
      <c r="O530" s="252">
        <v>2040</v>
      </c>
      <c r="P530" s="252">
        <v>2040</v>
      </c>
      <c r="Q530" s="252">
        <v>2050</v>
      </c>
      <c r="R530" s="252">
        <v>2050</v>
      </c>
      <c r="S530" s="252">
        <v>2050</v>
      </c>
      <c r="T530" s="252">
        <v>2050</v>
      </c>
      <c r="U530" s="247">
        <v>2030</v>
      </c>
      <c r="V530" s="257">
        <v>2030</v>
      </c>
      <c r="W530" s="292" t="s">
        <v>218</v>
      </c>
    </row>
    <row r="531" spans="1:23">
      <c r="A531" s="248" t="s">
        <v>53</v>
      </c>
      <c r="B531" s="282">
        <v>11.569630070548277</v>
      </c>
      <c r="C531" s="282"/>
      <c r="D531" s="282">
        <v>34.125664790481473</v>
      </c>
      <c r="E531" s="282">
        <v>76.570480778327976</v>
      </c>
      <c r="F531" s="282">
        <v>80.796893311073219</v>
      </c>
      <c r="G531" s="282">
        <v>74.607290916701729</v>
      </c>
      <c r="H531" s="282">
        <v>74.609228594025055</v>
      </c>
      <c r="I531" s="282">
        <v>154.76794736636364</v>
      </c>
      <c r="J531" s="282">
        <v>178.24034226637801</v>
      </c>
      <c r="K531" s="282">
        <v>142.03182443972179</v>
      </c>
      <c r="L531" s="282">
        <v>132.97616396779989</v>
      </c>
      <c r="M531" s="282">
        <v>235.51382572402301</v>
      </c>
      <c r="N531" s="282">
        <v>272.46534904847033</v>
      </c>
      <c r="O531" s="282">
        <v>193.71629011772097</v>
      </c>
      <c r="P531" s="282">
        <v>193.71818006849344</v>
      </c>
      <c r="Q531" s="282">
        <v>347.38416987274803</v>
      </c>
      <c r="R531" s="282">
        <v>389.7160265705665</v>
      </c>
      <c r="S531" s="282">
        <v>260.00284943461355</v>
      </c>
      <c r="T531" s="282">
        <v>205.77104072403759</v>
      </c>
      <c r="U531" s="282">
        <v>47.955999809513223</v>
      </c>
      <c r="V531" s="286">
        <v>45.405999833513256</v>
      </c>
      <c r="W531" s="258" t="s">
        <v>32</v>
      </c>
    </row>
    <row r="532" spans="1:23">
      <c r="A532" s="248" t="s">
        <v>54</v>
      </c>
      <c r="B532" s="282">
        <v>5.8309126442152968</v>
      </c>
      <c r="C532" s="282"/>
      <c r="D532" s="282">
        <v>28.832526650308036</v>
      </c>
      <c r="E532" s="282">
        <v>46.007283212484168</v>
      </c>
      <c r="F532" s="282">
        <v>58.258614203255561</v>
      </c>
      <c r="G532" s="282">
        <v>41.812274592411931</v>
      </c>
      <c r="H532" s="282">
        <v>37.454355755026349</v>
      </c>
      <c r="I532" s="282">
        <v>60.24688340990518</v>
      </c>
      <c r="J532" s="282">
        <v>81.743297358505984</v>
      </c>
      <c r="K532" s="282">
        <v>53.054214833934246</v>
      </c>
      <c r="L532" s="282">
        <v>44.686642640942246</v>
      </c>
      <c r="M532" s="282">
        <v>74.952399290289151</v>
      </c>
      <c r="N532" s="282">
        <v>101.93444873663783</v>
      </c>
      <c r="O532" s="282">
        <v>62.921979231066388</v>
      </c>
      <c r="P532" s="282">
        <v>50.90257125681439</v>
      </c>
      <c r="Q532" s="282">
        <v>101.19641882192188</v>
      </c>
      <c r="R532" s="282">
        <v>135.37468958880396</v>
      </c>
      <c r="S532" s="282">
        <v>84.685979390979014</v>
      </c>
      <c r="T532" s="282">
        <v>63.989344917904475</v>
      </c>
      <c r="U532" s="281">
        <v>43.775172475357209</v>
      </c>
      <c r="V532" s="286">
        <v>28.381282713334123</v>
      </c>
      <c r="W532" s="258" t="s">
        <v>32</v>
      </c>
    </row>
    <row r="533" spans="1:23">
      <c r="A533" s="248" t="s">
        <v>55</v>
      </c>
      <c r="B533" s="282">
        <v>52.300366596697131</v>
      </c>
      <c r="C533" s="282"/>
      <c r="D533" s="282">
        <v>93.921946655331155</v>
      </c>
      <c r="E533" s="282">
        <v>126.99127020434165</v>
      </c>
      <c r="F533" s="282">
        <v>87.639278783135921</v>
      </c>
      <c r="G533" s="282">
        <v>134.41856112455275</v>
      </c>
      <c r="H533" s="282">
        <v>90.088226123766503</v>
      </c>
      <c r="I533" s="282">
        <v>161.10090417957019</v>
      </c>
      <c r="J533" s="282">
        <v>105.81204993717044</v>
      </c>
      <c r="K533" s="282">
        <v>207.86703221089368</v>
      </c>
      <c r="L533" s="282">
        <v>89.480961355069439</v>
      </c>
      <c r="M533" s="282">
        <v>186.97683373771255</v>
      </c>
      <c r="N533" s="282">
        <v>100.5027905749121</v>
      </c>
      <c r="O533" s="282">
        <v>250.9475500824976</v>
      </c>
      <c r="P533" s="282">
        <v>106.99889925600581</v>
      </c>
      <c r="Q533" s="282">
        <v>168.90079933203435</v>
      </c>
      <c r="R533" s="282">
        <v>92.751839555992277</v>
      </c>
      <c r="S533" s="282">
        <v>269.79731131186537</v>
      </c>
      <c r="T533" s="282">
        <v>107.60252677928447</v>
      </c>
      <c r="U533" s="282">
        <v>50.70155895008017</v>
      </c>
      <c r="V533" s="286">
        <v>57.539571395899799</v>
      </c>
      <c r="W533" s="258" t="s">
        <v>32</v>
      </c>
    </row>
    <row r="534" spans="1:23">
      <c r="A534" s="248" t="s">
        <v>56</v>
      </c>
      <c r="B534" s="282">
        <v>0</v>
      </c>
      <c r="C534" s="282"/>
      <c r="D534" s="282">
        <v>1.5269437573397848</v>
      </c>
      <c r="E534" s="282">
        <v>5.696197493729942</v>
      </c>
      <c r="F534" s="282">
        <v>8.486654243697183</v>
      </c>
      <c r="G534" s="282">
        <v>3.6108682052818528</v>
      </c>
      <c r="H534" s="282">
        <v>4.4769606468250718</v>
      </c>
      <c r="I534" s="282">
        <v>11.190834482433839</v>
      </c>
      <c r="J534" s="282">
        <v>15.142476349770316</v>
      </c>
      <c r="K534" s="282">
        <v>4.8509073637452387</v>
      </c>
      <c r="L534" s="282">
        <v>6.4464731540050693</v>
      </c>
      <c r="M534" s="282">
        <v>18.102246586197385</v>
      </c>
      <c r="N534" s="282">
        <v>24.653286531404927</v>
      </c>
      <c r="O534" s="282">
        <v>8.1572488568861132</v>
      </c>
      <c r="P534" s="282">
        <v>9.8199207259469059</v>
      </c>
      <c r="Q534" s="282">
        <v>26.58591348177336</v>
      </c>
      <c r="R534" s="282">
        <v>31.077489241047722</v>
      </c>
      <c r="S534" s="282">
        <v>9.2528019611521621</v>
      </c>
      <c r="T534" s="282">
        <v>11.503075492194753</v>
      </c>
      <c r="U534" s="282">
        <v>4.701230904428205</v>
      </c>
      <c r="V534" s="286">
        <v>3.017488985906108</v>
      </c>
      <c r="W534" s="258" t="s">
        <v>32</v>
      </c>
    </row>
    <row r="535" spans="1:23">
      <c r="A535" s="248" t="s">
        <v>214</v>
      </c>
      <c r="B535" s="282">
        <v>10.812154636400729</v>
      </c>
      <c r="C535" s="282"/>
      <c r="D535" s="282">
        <v>9.3767003883671798</v>
      </c>
      <c r="E535" s="282">
        <v>7.6692042080433023</v>
      </c>
      <c r="F535" s="282">
        <v>8.070417434682744</v>
      </c>
      <c r="G535" s="282">
        <v>7.820517833290789</v>
      </c>
      <c r="H535" s="282">
        <v>7.7230071706162553</v>
      </c>
      <c r="I535" s="282">
        <v>7.3627259770140574</v>
      </c>
      <c r="J535" s="282">
        <v>8.0876983227099029</v>
      </c>
      <c r="K535" s="282">
        <v>7.6672618601378417</v>
      </c>
      <c r="L535" s="282">
        <v>7.7484551003709523</v>
      </c>
      <c r="M535" s="282">
        <v>61.814964838082169</v>
      </c>
      <c r="N535" s="282">
        <v>57.267696081848193</v>
      </c>
      <c r="O535" s="282">
        <v>28.526803754881609</v>
      </c>
      <c r="P535" s="282">
        <v>0</v>
      </c>
      <c r="Q535" s="282">
        <v>119.43034075491897</v>
      </c>
      <c r="R535" s="282">
        <v>107.71434411322103</v>
      </c>
      <c r="S535" s="282">
        <v>55.962392326796326</v>
      </c>
      <c r="T535" s="282">
        <v>0</v>
      </c>
      <c r="U535" s="282">
        <v>7.698763039219453</v>
      </c>
      <c r="V535" s="286">
        <v>7.4947905044124665</v>
      </c>
      <c r="W535" s="258" t="s">
        <v>32</v>
      </c>
    </row>
    <row r="536" spans="1:23">
      <c r="A536" s="248" t="s">
        <v>63</v>
      </c>
      <c r="B536" s="282">
        <v>9.3519619076470466</v>
      </c>
      <c r="C536" s="282"/>
      <c r="D536" s="282">
        <v>25.736934749672059</v>
      </c>
      <c r="E536" s="282">
        <v>16.812426144020904</v>
      </c>
      <c r="F536" s="282">
        <v>16.812549190565818</v>
      </c>
      <c r="G536" s="282">
        <v>16.890258591896281</v>
      </c>
      <c r="H536" s="282">
        <v>16.811500894619556</v>
      </c>
      <c r="I536" s="282">
        <v>16.814793240846431</v>
      </c>
      <c r="J536" s="282">
        <v>16.815093066549931</v>
      </c>
      <c r="K536" s="282">
        <v>16.817613920637957</v>
      </c>
      <c r="L536" s="282">
        <v>16.275842298912693</v>
      </c>
      <c r="M536" s="282">
        <v>1.1907453467015163</v>
      </c>
      <c r="N536" s="282">
        <v>1.1912266636509428</v>
      </c>
      <c r="O536" s="282">
        <v>0.63243499510201229</v>
      </c>
      <c r="P536" s="282">
        <v>1.2151723797703406</v>
      </c>
      <c r="Q536" s="282">
        <v>4.927464698544113E-2</v>
      </c>
      <c r="R536" s="282">
        <v>2.7883954667709831E-2</v>
      </c>
      <c r="S536" s="282">
        <v>2.6265363339634598E-2</v>
      </c>
      <c r="T536" s="282">
        <v>2.6265363339634598E-2</v>
      </c>
      <c r="U536" s="282">
        <v>2.0399137230989726</v>
      </c>
      <c r="V536" s="286">
        <v>2.0533942068326403</v>
      </c>
      <c r="W536" s="258" t="s">
        <v>32</v>
      </c>
    </row>
    <row r="537" spans="1:23">
      <c r="A537" s="248" t="s">
        <v>196</v>
      </c>
      <c r="B537" s="282">
        <v>717.56352508489294</v>
      </c>
      <c r="C537" s="282"/>
      <c r="D537" s="282">
        <v>715.40175188431454</v>
      </c>
      <c r="E537" s="282">
        <v>624.05625780555283</v>
      </c>
      <c r="F537" s="282">
        <v>621.30882501374367</v>
      </c>
      <c r="G537" s="282">
        <v>628.36044554696764</v>
      </c>
      <c r="H537" s="282">
        <v>622.42127179037459</v>
      </c>
      <c r="I537" s="282">
        <v>505.68172716623974</v>
      </c>
      <c r="J537" s="282">
        <v>622.41568796543436</v>
      </c>
      <c r="K537" s="282">
        <v>595.90139801005898</v>
      </c>
      <c r="L537" s="282">
        <v>506.12298633587045</v>
      </c>
      <c r="M537" s="282">
        <v>353.87602237719483</v>
      </c>
      <c r="N537" s="282">
        <v>509.81882161492831</v>
      </c>
      <c r="O537" s="282">
        <v>512.29833800854203</v>
      </c>
      <c r="P537" s="282">
        <v>328.21021068543251</v>
      </c>
      <c r="Q537" s="282">
        <v>259.90709642170464</v>
      </c>
      <c r="R537" s="282">
        <v>438.80496253919944</v>
      </c>
      <c r="S537" s="282">
        <v>416.89948732519184</v>
      </c>
      <c r="T537" s="282">
        <v>140.34869353481776</v>
      </c>
      <c r="U537" s="282">
        <v>715.28959790712872</v>
      </c>
      <c r="V537" s="286">
        <v>722.58604430453124</v>
      </c>
      <c r="W537" s="258" t="s">
        <v>32</v>
      </c>
    </row>
    <row r="538" spans="1:23">
      <c r="A538" s="248" t="s">
        <v>194</v>
      </c>
      <c r="B538" s="282">
        <v>363.20552047549455</v>
      </c>
      <c r="C538" s="282"/>
      <c r="D538" s="282">
        <v>281.57980553067779</v>
      </c>
      <c r="E538" s="282">
        <v>227.0027677367068</v>
      </c>
      <c r="F538" s="282">
        <v>229.75473511278719</v>
      </c>
      <c r="G538" s="282">
        <v>226.71271136256763</v>
      </c>
      <c r="H538" s="282">
        <v>263.22499317031134</v>
      </c>
      <c r="I538" s="282">
        <v>174.9458782806804</v>
      </c>
      <c r="J538" s="282">
        <v>175.25770237148944</v>
      </c>
      <c r="K538" s="282">
        <v>204.32368444965959</v>
      </c>
      <c r="L538" s="282">
        <v>160.21108465457942</v>
      </c>
      <c r="M538" s="282">
        <v>100.53688166411737</v>
      </c>
      <c r="N538" s="282">
        <v>70.362641662376973</v>
      </c>
      <c r="O538" s="282">
        <v>158.16482500267398</v>
      </c>
      <c r="P538" s="282">
        <v>82.534207468281977</v>
      </c>
      <c r="Q538" s="282">
        <v>39.845973796662747</v>
      </c>
      <c r="R538" s="282">
        <v>20.188491030241781</v>
      </c>
      <c r="S538" s="282">
        <v>95.877128433297969</v>
      </c>
      <c r="T538" s="282">
        <v>19.435104397741643</v>
      </c>
      <c r="U538" s="282">
        <v>282.33403479766133</v>
      </c>
      <c r="V538" s="286">
        <v>294.57113458014368</v>
      </c>
      <c r="W538" s="258" t="s">
        <v>32</v>
      </c>
    </row>
    <row r="539" spans="1:23">
      <c r="A539" s="248" t="s">
        <v>215</v>
      </c>
      <c r="B539" s="282">
        <v>30.310637197886084</v>
      </c>
      <c r="C539" s="282"/>
      <c r="D539" s="282">
        <v>35.052992182969334</v>
      </c>
      <c r="E539" s="282">
        <v>38.682324855510196</v>
      </c>
      <c r="F539" s="282">
        <v>42.033461491962605</v>
      </c>
      <c r="G539" s="282">
        <v>39.306780350946966</v>
      </c>
      <c r="H539" s="282">
        <v>39.709203085076638</v>
      </c>
      <c r="I539" s="282">
        <v>40.265219262714972</v>
      </c>
      <c r="J539" s="282">
        <v>49.626092361541609</v>
      </c>
      <c r="K539" s="282">
        <v>43.470297354871029</v>
      </c>
      <c r="L539" s="282">
        <v>45.869698336749579</v>
      </c>
      <c r="M539" s="282">
        <v>42.127152607924302</v>
      </c>
      <c r="N539" s="282">
        <v>61.379544242653083</v>
      </c>
      <c r="O539" s="282">
        <v>54.684249730662501</v>
      </c>
      <c r="P539" s="282">
        <v>45.137845552394531</v>
      </c>
      <c r="Q539" s="282">
        <v>63.338438603923386</v>
      </c>
      <c r="R539" s="282">
        <v>89.550606549894837</v>
      </c>
      <c r="S539" s="282">
        <v>95.275162973916579</v>
      </c>
      <c r="T539" s="282">
        <v>73.522567287963753</v>
      </c>
      <c r="U539" s="281">
        <v>38.677726845006525</v>
      </c>
      <c r="V539" s="286">
        <v>36.247748999150723</v>
      </c>
      <c r="W539" s="258" t="s">
        <v>32</v>
      </c>
    </row>
    <row r="540" spans="1:23">
      <c r="A540" s="248" t="s">
        <v>247</v>
      </c>
      <c r="B540" s="282">
        <v>3.5792184847909825</v>
      </c>
      <c r="C540" s="282"/>
      <c r="D540" s="282">
        <v>12.806444444444445</v>
      </c>
      <c r="E540" s="282">
        <v>37.566197468116286</v>
      </c>
      <c r="F540" s="282">
        <v>35.980987781416317</v>
      </c>
      <c r="G540" s="282">
        <v>45.490190904959555</v>
      </c>
      <c r="H540" s="282">
        <v>62.053447868120095</v>
      </c>
      <c r="I540" s="282">
        <v>82.054139841394388</v>
      </c>
      <c r="J540" s="282">
        <v>79.253763839540412</v>
      </c>
      <c r="K540" s="282">
        <v>93.822778051740912</v>
      </c>
      <c r="L540" s="282">
        <v>208.98101993369073</v>
      </c>
      <c r="M540" s="282">
        <v>147.88028520496883</v>
      </c>
      <c r="N540" s="282">
        <v>127.58655429525729</v>
      </c>
      <c r="O540" s="282">
        <v>156.47957102726139</v>
      </c>
      <c r="P540" s="282">
        <v>268.98358976588878</v>
      </c>
      <c r="Q540" s="282">
        <v>152.03277245566906</v>
      </c>
      <c r="R540" s="282">
        <v>119.5265986089322</v>
      </c>
      <c r="S540" s="282">
        <v>191.81581954034087</v>
      </c>
      <c r="T540" s="282">
        <v>308.31365468684101</v>
      </c>
      <c r="U540" s="282">
        <v>0</v>
      </c>
      <c r="V540" s="286">
        <v>0</v>
      </c>
      <c r="W540" s="258" t="s">
        <v>32</v>
      </c>
    </row>
    <row r="541" spans="1:23">
      <c r="A541" s="243"/>
      <c r="B541" s="244"/>
      <c r="C541" s="244"/>
      <c r="D541" s="244"/>
      <c r="E541" s="244"/>
      <c r="F541" s="244"/>
      <c r="G541" s="244"/>
      <c r="H541" s="244"/>
      <c r="I541" s="244"/>
      <c r="J541" s="244"/>
      <c r="K541" s="244"/>
      <c r="L541" s="244"/>
      <c r="M541" s="244"/>
      <c r="N541" s="244"/>
      <c r="O541" s="244"/>
      <c r="P541" s="244"/>
      <c r="Q541" s="244"/>
      <c r="R541" s="244"/>
      <c r="S541" s="244"/>
      <c r="T541" s="244"/>
      <c r="U541" s="244"/>
      <c r="W541" s="258"/>
    </row>
    <row r="543" spans="1:23">
      <c r="A543" s="243" t="s">
        <v>248</v>
      </c>
      <c r="B543" s="244"/>
      <c r="C543" s="244"/>
      <c r="D543" s="244"/>
      <c r="E543" s="244"/>
      <c r="F543" s="244"/>
      <c r="G543" s="244"/>
      <c r="H543" s="263"/>
      <c r="I543" s="263"/>
      <c r="J543" s="263"/>
      <c r="L543" s="244"/>
      <c r="M543" s="244"/>
      <c r="N543" s="244"/>
      <c r="O543" s="244"/>
      <c r="P543" s="244"/>
      <c r="Q543" s="244"/>
      <c r="R543" s="244"/>
      <c r="S543" s="244"/>
      <c r="T543" s="244"/>
      <c r="U543" s="244"/>
    </row>
    <row r="544" spans="1:23">
      <c r="A544" s="254" t="s">
        <v>249</v>
      </c>
      <c r="B544" s="255"/>
      <c r="C544" s="255"/>
      <c r="D544" s="255"/>
      <c r="E544" s="255"/>
      <c r="F544" s="255"/>
      <c r="G544" s="255"/>
      <c r="H544" s="260"/>
      <c r="I544" s="260"/>
      <c r="J544" s="260"/>
      <c r="N544" s="244"/>
      <c r="O544" s="244"/>
      <c r="P544" s="244"/>
      <c r="Q544" s="244"/>
      <c r="R544" s="244"/>
      <c r="S544" s="244"/>
      <c r="T544" s="244"/>
      <c r="U544" s="244"/>
    </row>
    <row r="545" spans="1:21">
      <c r="A545" s="278" t="s">
        <v>108</v>
      </c>
      <c r="B545" s="251" t="s">
        <v>13</v>
      </c>
      <c r="C545" s="251" t="s">
        <v>13</v>
      </c>
      <c r="D545" s="251" t="s">
        <v>14</v>
      </c>
      <c r="E545" s="251" t="s">
        <v>15</v>
      </c>
      <c r="F545" s="251" t="s">
        <v>16</v>
      </c>
      <c r="G545" s="251"/>
      <c r="H545" s="261"/>
      <c r="I545" s="261"/>
      <c r="J545" s="261"/>
      <c r="N545" s="251"/>
      <c r="O545" s="251"/>
      <c r="P545" s="251"/>
      <c r="Q545" s="251"/>
      <c r="R545" s="251"/>
      <c r="S545" s="251"/>
      <c r="T545" s="251"/>
      <c r="U545" s="244"/>
    </row>
    <row r="546" spans="1:21">
      <c r="A546" s="279" t="s">
        <v>285</v>
      </c>
      <c r="B546" s="252">
        <v>2025</v>
      </c>
      <c r="C546" s="252">
        <v>2030</v>
      </c>
      <c r="D546" s="252">
        <v>2030</v>
      </c>
      <c r="E546" s="252">
        <v>2030</v>
      </c>
      <c r="F546" s="252">
        <v>2030</v>
      </c>
      <c r="G546" s="252" t="s">
        <v>17</v>
      </c>
      <c r="H546" s="261"/>
      <c r="I546" s="261"/>
      <c r="J546" s="261"/>
      <c r="N546" s="251"/>
      <c r="O546" s="251"/>
      <c r="P546" s="251"/>
      <c r="Q546" s="251"/>
      <c r="R546" s="251"/>
      <c r="S546" s="251"/>
      <c r="T546" s="251"/>
      <c r="U546" s="256"/>
    </row>
    <row r="547" spans="1:21">
      <c r="A547" s="248" t="s">
        <v>251</v>
      </c>
      <c r="B547" s="282">
        <v>1.2652883499999998</v>
      </c>
      <c r="C547" s="282">
        <v>8.8107294100000004</v>
      </c>
      <c r="D547" s="282">
        <v>10.151383875599999</v>
      </c>
      <c r="E547" s="282">
        <v>8.6184835619999998</v>
      </c>
      <c r="F547" s="282">
        <v>7.2373170599999996</v>
      </c>
      <c r="G547" s="244" t="s">
        <v>100</v>
      </c>
      <c r="H547" s="263"/>
      <c r="I547" s="263"/>
      <c r="J547" s="263"/>
      <c r="L547" s="244"/>
      <c r="M547" s="244"/>
      <c r="N547" s="244"/>
      <c r="O547" s="244"/>
      <c r="P547" s="244"/>
      <c r="Q547" s="244"/>
      <c r="R547" s="244"/>
      <c r="S547" s="244"/>
      <c r="T547" s="244"/>
      <c r="U547" s="244"/>
    </row>
    <row r="548" spans="1:21">
      <c r="A548" s="248" t="s">
        <v>154</v>
      </c>
      <c r="B548" s="282">
        <v>0.50281473358840112</v>
      </c>
      <c r="C548" s="282">
        <v>2.2668923040708955</v>
      </c>
      <c r="D548" s="282">
        <v>2.8054014171223645</v>
      </c>
      <c r="E548" s="282">
        <v>1.8979916154483325</v>
      </c>
      <c r="F548" s="282">
        <v>1.8739625838980825</v>
      </c>
      <c r="G548" s="244" t="s">
        <v>100</v>
      </c>
      <c r="H548" s="263"/>
      <c r="I548" s="263"/>
      <c r="J548" s="263"/>
      <c r="L548" s="244"/>
      <c r="M548" s="244"/>
      <c r="N548" s="244"/>
      <c r="O548" s="244"/>
      <c r="P548" s="244"/>
      <c r="Q548" s="244"/>
      <c r="R548" s="244"/>
      <c r="S548" s="244"/>
      <c r="T548" s="244"/>
      <c r="U548" s="244"/>
    </row>
    <row r="549" spans="1:21">
      <c r="A549" s="248" t="s">
        <v>155</v>
      </c>
      <c r="B549" s="282">
        <v>0</v>
      </c>
      <c r="C549" s="282">
        <v>1.5</v>
      </c>
      <c r="D549" s="282">
        <v>3</v>
      </c>
      <c r="E549" s="282">
        <v>2</v>
      </c>
      <c r="F549" s="282">
        <v>1.2</v>
      </c>
      <c r="G549" s="244" t="s">
        <v>100</v>
      </c>
      <c r="H549" s="263"/>
      <c r="I549" s="263"/>
      <c r="J549" s="263"/>
      <c r="L549" s="244"/>
      <c r="M549" s="244"/>
      <c r="N549" s="244"/>
      <c r="O549" s="244"/>
      <c r="P549" s="244"/>
      <c r="Q549" s="244"/>
      <c r="R549" s="244"/>
      <c r="S549" s="244"/>
      <c r="T549" s="244"/>
      <c r="U549" s="244"/>
    </row>
    <row r="550" spans="1:21">
      <c r="A550" s="248" t="s">
        <v>150</v>
      </c>
      <c r="B550" s="282">
        <v>0.75495222213088942</v>
      </c>
      <c r="C550" s="282">
        <v>1.1044543045794515</v>
      </c>
      <c r="D550" s="282">
        <v>1.2113599892504401</v>
      </c>
      <c r="E550" s="282">
        <v>1.0144490749888611</v>
      </c>
      <c r="F550" s="282">
        <v>1.02197240154084</v>
      </c>
      <c r="G550" s="244" t="s">
        <v>100</v>
      </c>
      <c r="H550" s="244"/>
      <c r="I550" s="244"/>
      <c r="J550" s="244"/>
      <c r="L550" s="244"/>
      <c r="M550" s="244"/>
      <c r="N550" s="244"/>
      <c r="O550" s="244"/>
      <c r="P550" s="244"/>
      <c r="Q550" s="244"/>
      <c r="R550" s="244"/>
      <c r="S550" s="244"/>
      <c r="T550" s="244"/>
      <c r="U550" s="244"/>
    </row>
    <row r="551" spans="1:21">
      <c r="A551" s="248" t="s">
        <v>152</v>
      </c>
      <c r="B551" s="282">
        <v>0</v>
      </c>
      <c r="C551" s="282">
        <v>0</v>
      </c>
      <c r="D551" s="282">
        <v>0.50000000000000011</v>
      </c>
      <c r="E551" s="282">
        <v>0</v>
      </c>
      <c r="F551" s="282">
        <v>0</v>
      </c>
      <c r="G551" s="244" t="s">
        <v>100</v>
      </c>
      <c r="H551" s="244"/>
      <c r="I551" s="244"/>
      <c r="J551" s="244"/>
      <c r="L551" s="244"/>
      <c r="M551" s="244"/>
      <c r="N551" s="244"/>
      <c r="O551" s="244"/>
      <c r="P551" s="244"/>
      <c r="Q551" s="244"/>
      <c r="R551" s="244"/>
      <c r="S551" s="244"/>
      <c r="T551" s="244"/>
      <c r="U551" s="244"/>
    </row>
    <row r="552" spans="1:21">
      <c r="A552" s="248" t="s">
        <v>252</v>
      </c>
      <c r="B552" s="282">
        <v>0</v>
      </c>
      <c r="C552" s="282">
        <v>0.32</v>
      </c>
      <c r="D552" s="282">
        <v>0.96</v>
      </c>
      <c r="E552" s="282">
        <v>0.32</v>
      </c>
      <c r="F552" s="282">
        <v>0.32</v>
      </c>
      <c r="G552" s="244" t="s">
        <v>100</v>
      </c>
      <c r="H552" s="244"/>
      <c r="I552" s="244"/>
      <c r="J552" s="244"/>
      <c r="L552" s="244"/>
      <c r="M552" s="244"/>
      <c r="N552" s="244"/>
      <c r="O552" s="244"/>
      <c r="P552" s="244"/>
      <c r="Q552" s="244"/>
      <c r="R552" s="244"/>
      <c r="S552" s="244"/>
      <c r="T552" s="244"/>
      <c r="U552" s="244"/>
    </row>
    <row r="553" spans="1:21">
      <c r="A553" s="248" t="s">
        <v>156</v>
      </c>
      <c r="B553" s="282">
        <v>46.033740225999999</v>
      </c>
      <c r="C553" s="282">
        <v>39.563002356113266</v>
      </c>
      <c r="D553" s="282">
        <v>38.981237574833486</v>
      </c>
      <c r="E553" s="282">
        <v>39.649913797522615</v>
      </c>
      <c r="F553" s="282">
        <v>35.812289089051475</v>
      </c>
      <c r="G553" s="244" t="s">
        <v>100</v>
      </c>
      <c r="H553" s="244"/>
      <c r="I553" s="244"/>
      <c r="J553" s="244"/>
      <c r="L553" s="244"/>
      <c r="M553" s="244"/>
      <c r="N553" s="244"/>
      <c r="O553" s="244"/>
      <c r="P553" s="244"/>
      <c r="Q553" s="244"/>
      <c r="R553" s="244"/>
      <c r="S553" s="244"/>
      <c r="T553" s="244"/>
      <c r="U553" s="244"/>
    </row>
    <row r="554" spans="1:21">
      <c r="A554" s="249"/>
      <c r="B554" s="282"/>
      <c r="C554" s="282"/>
      <c r="D554" s="282"/>
      <c r="E554" s="282"/>
      <c r="F554" s="282"/>
      <c r="G554" s="244"/>
      <c r="H554" s="244"/>
      <c r="I554" s="244"/>
      <c r="J554" s="244"/>
      <c r="L554" s="244"/>
      <c r="M554" s="244"/>
      <c r="N554" s="244"/>
      <c r="O554" s="244"/>
      <c r="P554" s="244"/>
      <c r="Q554" s="244"/>
      <c r="R554" s="244"/>
      <c r="S554" s="244"/>
      <c r="T554" s="244"/>
      <c r="U554" s="244"/>
    </row>
    <row r="555" spans="1:21">
      <c r="A555" s="243"/>
      <c r="B555" s="244"/>
      <c r="C555" s="244"/>
      <c r="D555" s="244"/>
      <c r="E555" s="244"/>
      <c r="F555" s="244"/>
      <c r="G555" s="244"/>
      <c r="H555" s="244"/>
      <c r="I555" s="244"/>
      <c r="J555" s="244"/>
      <c r="K555" s="244"/>
      <c r="L555" s="244"/>
      <c r="M555" s="244"/>
      <c r="N555" s="244"/>
      <c r="O555" s="244"/>
      <c r="P555" s="244"/>
      <c r="Q555" s="244"/>
      <c r="R555" s="244"/>
      <c r="S555" s="244"/>
      <c r="T555" s="244"/>
      <c r="U555" s="244"/>
    </row>
    <row r="556" spans="1:21">
      <c r="A556" s="243" t="s">
        <v>253</v>
      </c>
      <c r="B556" s="244"/>
      <c r="C556" s="244"/>
      <c r="D556" s="244"/>
      <c r="E556" s="244"/>
      <c r="F556" s="244"/>
      <c r="G556" s="244"/>
      <c r="H556" s="244"/>
      <c r="I556" s="244"/>
      <c r="J556" s="244"/>
      <c r="K556" s="244"/>
      <c r="L556" s="244"/>
      <c r="M556" s="244"/>
      <c r="N556" s="244"/>
      <c r="O556" s="244"/>
      <c r="P556" s="244"/>
      <c r="Q556" s="244"/>
      <c r="R556" s="244"/>
      <c r="S556" s="244"/>
      <c r="T556" s="244"/>
      <c r="U556" s="244"/>
    </row>
    <row r="557" spans="1:21">
      <c r="A557" s="254" t="s">
        <v>254</v>
      </c>
      <c r="B557" s="255"/>
      <c r="C557" s="255"/>
      <c r="D557" s="255"/>
      <c r="E557" s="255"/>
      <c r="F557" s="255"/>
      <c r="G557" s="255"/>
      <c r="H557" s="255"/>
      <c r="I557" s="255"/>
      <c r="J557" s="255"/>
      <c r="K557" s="255"/>
      <c r="L557" s="255"/>
      <c r="M557" s="255"/>
      <c r="N557" s="244"/>
      <c r="O557" s="244"/>
      <c r="P557" s="244"/>
      <c r="Q557" s="244"/>
      <c r="R557" s="244"/>
      <c r="S557" s="244"/>
      <c r="T557" s="244"/>
      <c r="U557" s="244"/>
    </row>
    <row r="558" spans="1:21">
      <c r="A558" s="278" t="s">
        <v>108</v>
      </c>
      <c r="B558" s="251" t="s">
        <v>12</v>
      </c>
      <c r="C558" s="251" t="s">
        <v>12</v>
      </c>
      <c r="D558" s="251" t="s">
        <v>13</v>
      </c>
      <c r="E558" s="251" t="s">
        <v>13</v>
      </c>
      <c r="F558" s="251" t="s">
        <v>14</v>
      </c>
      <c r="G558" s="251" t="s">
        <v>15</v>
      </c>
      <c r="H558" s="251" t="s">
        <v>16</v>
      </c>
      <c r="I558" s="251" t="s">
        <v>13</v>
      </c>
      <c r="J558" s="251" t="s">
        <v>14</v>
      </c>
      <c r="K558" s="251" t="s">
        <v>15</v>
      </c>
      <c r="L558" s="251" t="s">
        <v>16</v>
      </c>
      <c r="O558" s="251"/>
      <c r="P558" s="251"/>
      <c r="Q558" s="251"/>
      <c r="R558" s="251"/>
      <c r="S558" s="251"/>
      <c r="T558" s="251"/>
      <c r="U558" s="256"/>
    </row>
    <row r="559" spans="1:21">
      <c r="A559" s="279" t="s">
        <v>285</v>
      </c>
      <c r="B559" s="252">
        <v>2019</v>
      </c>
      <c r="C559" s="252">
        <v>2023</v>
      </c>
      <c r="D559" s="252">
        <v>2025</v>
      </c>
      <c r="E559" s="252">
        <v>2030</v>
      </c>
      <c r="F559" s="252">
        <v>2030</v>
      </c>
      <c r="G559" s="252">
        <v>2030</v>
      </c>
      <c r="H559" s="252">
        <v>2030</v>
      </c>
      <c r="I559" s="252">
        <v>2035</v>
      </c>
      <c r="J559" s="252">
        <v>2035</v>
      </c>
      <c r="K559" s="252">
        <v>2035</v>
      </c>
      <c r="L559" s="252">
        <v>2035</v>
      </c>
      <c r="M559" s="226" t="s">
        <v>218</v>
      </c>
      <c r="O559" s="251"/>
      <c r="P559" s="251"/>
      <c r="Q559" s="251"/>
      <c r="R559" s="251"/>
      <c r="S559" s="251"/>
      <c r="T559" s="251"/>
      <c r="U559" s="256"/>
    </row>
    <row r="560" spans="1:21">
      <c r="A560" s="248" t="s">
        <v>221</v>
      </c>
      <c r="B560" s="282">
        <v>0.95699999999999996</v>
      </c>
      <c r="C560" s="282">
        <v>4.7</v>
      </c>
      <c r="D560" s="282">
        <v>4.6890000000000001</v>
      </c>
      <c r="E560" s="282">
        <v>12.124000000000001</v>
      </c>
      <c r="F560" s="282">
        <v>12.124000000000001</v>
      </c>
      <c r="G560" s="282">
        <v>12.124000000000001</v>
      </c>
      <c r="H560" s="282">
        <v>12.124000000000001</v>
      </c>
      <c r="I560" s="282">
        <v>24.824000000000002</v>
      </c>
      <c r="J560" s="282">
        <v>26.123999999999999</v>
      </c>
      <c r="K560" s="282">
        <v>22.824000000000002</v>
      </c>
      <c r="L560" s="282">
        <v>22.824000000000002</v>
      </c>
      <c r="M560" s="221" t="s">
        <v>100</v>
      </c>
      <c r="O560" s="230"/>
      <c r="P560" s="230"/>
      <c r="Q560" s="230"/>
      <c r="R560" s="230"/>
      <c r="S560" s="230"/>
      <c r="T560" s="230"/>
      <c r="U560" s="230"/>
    </row>
    <row r="561" spans="1:21">
      <c r="A561" s="248" t="s">
        <v>225</v>
      </c>
      <c r="B561" s="282">
        <v>0</v>
      </c>
      <c r="C561" s="282">
        <v>0</v>
      </c>
      <c r="D561" s="282">
        <v>0</v>
      </c>
      <c r="E561" s="282">
        <v>4.9999999999999996E-2</v>
      </c>
      <c r="F561" s="282">
        <v>4.9999999999999996E-2</v>
      </c>
      <c r="G561" s="282">
        <v>0</v>
      </c>
      <c r="H561" s="282">
        <v>0</v>
      </c>
      <c r="I561" s="282">
        <v>0.05</v>
      </c>
      <c r="J561" s="282">
        <v>0.05</v>
      </c>
      <c r="K561" s="282">
        <v>0.05</v>
      </c>
      <c r="L561" s="282">
        <v>0.05</v>
      </c>
      <c r="M561" s="221" t="s">
        <v>100</v>
      </c>
      <c r="O561" s="230"/>
      <c r="P561" s="230"/>
      <c r="Q561" s="230"/>
      <c r="R561" s="230"/>
      <c r="S561" s="230"/>
      <c r="T561" s="230"/>
      <c r="U561" s="230"/>
    </row>
    <row r="562" spans="1:21">
      <c r="A562" s="248" t="s">
        <v>255</v>
      </c>
      <c r="B562" s="282">
        <v>3.5273498567935384</v>
      </c>
      <c r="C562" s="282">
        <v>6.8120000000000003</v>
      </c>
      <c r="D562" s="282">
        <v>7.1779999999999999</v>
      </c>
      <c r="E562" s="282">
        <v>8.1080000000000005</v>
      </c>
      <c r="F562" s="282">
        <v>9.5139999999999993</v>
      </c>
      <c r="G562" s="282">
        <v>7.5629999999999997</v>
      </c>
      <c r="H562" s="282">
        <v>7.5640000000000001</v>
      </c>
      <c r="I562" s="282">
        <v>9.3309999999999995</v>
      </c>
      <c r="J562" s="282">
        <v>12</v>
      </c>
      <c r="K562" s="282">
        <v>8.173</v>
      </c>
      <c r="L562" s="282">
        <v>8.173</v>
      </c>
      <c r="M562" s="221" t="s">
        <v>100</v>
      </c>
      <c r="O562" s="230"/>
      <c r="P562" s="230"/>
      <c r="Q562" s="230"/>
      <c r="R562" s="230"/>
      <c r="S562" s="230"/>
      <c r="T562" s="230"/>
      <c r="U562" s="230"/>
    </row>
    <row r="563" spans="1:21">
      <c r="A563" s="248" t="s">
        <v>105</v>
      </c>
      <c r="B563" s="282">
        <v>2.849444266638077</v>
      </c>
      <c r="C563" s="282">
        <v>11.2786667262259</v>
      </c>
      <c r="D563" s="282">
        <v>15.257999999999999</v>
      </c>
      <c r="E563" s="282">
        <v>22.53</v>
      </c>
      <c r="F563" s="282">
        <v>26.535</v>
      </c>
      <c r="G563" s="282">
        <v>18.641999999999999</v>
      </c>
      <c r="H563" s="282">
        <v>18.641999999999999</v>
      </c>
      <c r="I563" s="282">
        <v>27.350999999999999</v>
      </c>
      <c r="J563" s="282">
        <v>33.926000000000002</v>
      </c>
      <c r="K563" s="282">
        <v>20.734999999999999</v>
      </c>
      <c r="L563" s="282">
        <v>20.734999999999999</v>
      </c>
      <c r="M563" s="221" t="s">
        <v>100</v>
      </c>
      <c r="O563" s="230"/>
      <c r="P563" s="230"/>
      <c r="Q563" s="230"/>
      <c r="R563" s="230"/>
      <c r="S563" s="230"/>
      <c r="T563" s="230"/>
      <c r="U563" s="230"/>
    </row>
    <row r="564" spans="1:21">
      <c r="A564" s="248" t="s">
        <v>103</v>
      </c>
      <c r="B564" s="282">
        <v>2.6241005430505018</v>
      </c>
      <c r="C564" s="282">
        <v>7.9015985084866696</v>
      </c>
      <c r="D564" s="282">
        <v>10.345000000000001</v>
      </c>
      <c r="E564" s="282">
        <v>17.404</v>
      </c>
      <c r="F564" s="282">
        <v>23.719000000000001</v>
      </c>
      <c r="G564" s="282">
        <v>16.532</v>
      </c>
      <c r="H564" s="282">
        <v>13.573</v>
      </c>
      <c r="I564" s="282">
        <v>24.28</v>
      </c>
      <c r="J564" s="282">
        <v>35.066000000000003</v>
      </c>
      <c r="K564" s="282">
        <v>22.59</v>
      </c>
      <c r="L564" s="282">
        <v>17.29</v>
      </c>
      <c r="M564" s="221" t="s">
        <v>100</v>
      </c>
      <c r="O564" s="230"/>
      <c r="P564" s="230"/>
      <c r="Q564" s="230"/>
      <c r="R564" s="230"/>
      <c r="S564" s="230"/>
      <c r="T564" s="230"/>
      <c r="U564" s="230"/>
    </row>
    <row r="565" spans="1:21">
      <c r="A565" s="249"/>
      <c r="B565" s="282"/>
      <c r="C565" s="282"/>
      <c r="D565" s="282"/>
      <c r="E565" s="282"/>
      <c r="F565" s="282"/>
      <c r="G565" s="282"/>
      <c r="H565" s="282"/>
      <c r="I565" s="282"/>
      <c r="J565" s="282"/>
      <c r="K565" s="282"/>
      <c r="L565" s="282"/>
      <c r="O565" s="230"/>
      <c r="P565" s="230"/>
      <c r="Q565" s="230"/>
      <c r="R565" s="230"/>
      <c r="S565" s="230"/>
      <c r="T565" s="230"/>
      <c r="U565" s="230"/>
    </row>
    <row r="567" spans="1:21">
      <c r="A567" s="243" t="s">
        <v>256</v>
      </c>
      <c r="B567" s="244"/>
      <c r="C567" s="244"/>
      <c r="D567" s="244"/>
      <c r="E567" s="244"/>
      <c r="F567" s="244"/>
      <c r="G567" s="244"/>
      <c r="H567" s="244"/>
      <c r="I567" s="244"/>
      <c r="J567" s="244"/>
      <c r="K567" s="244"/>
      <c r="L567" s="244"/>
      <c r="M567" s="244"/>
    </row>
    <row r="568" spans="1:21">
      <c r="A568" s="254" t="s">
        <v>254</v>
      </c>
      <c r="B568" s="255"/>
      <c r="C568" s="255"/>
      <c r="D568" s="255"/>
      <c r="E568" s="255"/>
      <c r="F568" s="255"/>
      <c r="G568" s="255"/>
      <c r="H568" s="255"/>
      <c r="I568" s="255"/>
      <c r="J568" s="255"/>
      <c r="K568" s="255"/>
      <c r="L568" s="255"/>
      <c r="M568" s="255"/>
    </row>
    <row r="569" spans="1:21">
      <c r="A569" s="278" t="s">
        <v>108</v>
      </c>
      <c r="B569" s="251" t="s">
        <v>12</v>
      </c>
      <c r="C569" s="251" t="s">
        <v>12</v>
      </c>
      <c r="D569" s="251" t="s">
        <v>13</v>
      </c>
      <c r="E569" s="251" t="s">
        <v>13</v>
      </c>
      <c r="F569" s="251" t="s">
        <v>14</v>
      </c>
      <c r="G569" s="251" t="s">
        <v>15</v>
      </c>
      <c r="H569" s="251" t="s">
        <v>16</v>
      </c>
      <c r="I569" s="251" t="s">
        <v>13</v>
      </c>
      <c r="J569" s="251" t="s">
        <v>14</v>
      </c>
      <c r="K569" s="251" t="s">
        <v>15</v>
      </c>
      <c r="L569" s="251" t="s">
        <v>16</v>
      </c>
    </row>
    <row r="570" spans="1:21">
      <c r="A570" s="279" t="s">
        <v>285</v>
      </c>
      <c r="B570" s="252">
        <v>2019</v>
      </c>
      <c r="C570" s="252">
        <v>2023</v>
      </c>
      <c r="D570" s="252">
        <v>2025</v>
      </c>
      <c r="E570" s="252">
        <v>2030</v>
      </c>
      <c r="F570" s="252">
        <v>2030</v>
      </c>
      <c r="G570" s="252">
        <v>2030</v>
      </c>
      <c r="H570" s="252">
        <v>2030</v>
      </c>
      <c r="I570" s="252">
        <v>2035</v>
      </c>
      <c r="J570" s="252">
        <v>2035</v>
      </c>
      <c r="K570" s="252">
        <v>2035</v>
      </c>
      <c r="L570" s="252">
        <v>2035</v>
      </c>
      <c r="M570" s="226" t="s">
        <v>218</v>
      </c>
    </row>
    <row r="571" spans="1:21">
      <c r="A571" s="248" t="s">
        <v>89</v>
      </c>
      <c r="B571" s="282">
        <v>0.51241810484929984</v>
      </c>
      <c r="C571" s="282">
        <v>0.48499999999999999</v>
      </c>
      <c r="D571" s="282">
        <v>0.48599999999999988</v>
      </c>
      <c r="E571" s="282">
        <v>0.48599999999999988</v>
      </c>
      <c r="F571" s="282">
        <v>0.48599999999999988</v>
      </c>
      <c r="G571" s="282">
        <v>0.48599999999999988</v>
      </c>
      <c r="H571" s="282">
        <v>0.48599999999999988</v>
      </c>
      <c r="I571" s="282">
        <v>0.48599999999999988</v>
      </c>
      <c r="J571" s="282">
        <v>0.48599999999999988</v>
      </c>
      <c r="K571" s="282">
        <v>0.48599999999999988</v>
      </c>
      <c r="L571" s="282">
        <v>0.48599999999999988</v>
      </c>
      <c r="M571" s="221" t="s">
        <v>100</v>
      </c>
    </row>
    <row r="572" spans="1:21">
      <c r="A572" s="248" t="s">
        <v>235</v>
      </c>
      <c r="B572" s="282">
        <v>3.1277444737474496</v>
      </c>
      <c r="C572" s="282">
        <v>4</v>
      </c>
      <c r="D572" s="282">
        <v>4.0119999999999996</v>
      </c>
      <c r="E572" s="282">
        <v>2.2109999999999999</v>
      </c>
      <c r="F572" s="282">
        <v>2.2109999999999999</v>
      </c>
      <c r="G572" s="282">
        <v>2.2109999999999999</v>
      </c>
      <c r="H572" s="282">
        <v>0</v>
      </c>
      <c r="I572" s="282">
        <v>2.2109999999999999</v>
      </c>
      <c r="J572" s="282">
        <v>2.2109999999999999</v>
      </c>
      <c r="K572" s="282">
        <v>2.2109999999999999</v>
      </c>
      <c r="L572" s="282">
        <v>0</v>
      </c>
      <c r="M572" s="221" t="s">
        <v>100</v>
      </c>
    </row>
    <row r="573" spans="1:21">
      <c r="A573" s="248" t="s">
        <v>92</v>
      </c>
      <c r="B573" s="282">
        <v>11.893641877415604</v>
      </c>
      <c r="C573" s="282">
        <v>17.395</v>
      </c>
      <c r="D573" s="282">
        <v>16.892000000000003</v>
      </c>
      <c r="E573" s="282">
        <v>15.727569416421082</v>
      </c>
      <c r="F573" s="282">
        <v>16.334687025781193</v>
      </c>
      <c r="G573" s="282">
        <v>16.659189609241722</v>
      </c>
      <c r="H573" s="282">
        <v>15.138519622500752</v>
      </c>
      <c r="I573" s="282">
        <v>15.244227215993977</v>
      </c>
      <c r="J573" s="282">
        <v>15.800500000000003</v>
      </c>
      <c r="K573" s="282">
        <v>15.561344029938294</v>
      </c>
      <c r="L573" s="282">
        <v>3.4078479751254838</v>
      </c>
      <c r="M573" s="221" t="s">
        <v>100</v>
      </c>
    </row>
    <row r="574" spans="1:21">
      <c r="A574" s="248" t="s">
        <v>111</v>
      </c>
      <c r="B574" s="282">
        <v>0</v>
      </c>
      <c r="C574" s="282">
        <v>0</v>
      </c>
      <c r="D574" s="282">
        <v>0</v>
      </c>
      <c r="E574" s="282">
        <v>0.91500000000000015</v>
      </c>
      <c r="F574" s="282">
        <v>1.7000000000000001E-2</v>
      </c>
      <c r="G574" s="282">
        <v>0</v>
      </c>
      <c r="H574" s="282">
        <v>1.837</v>
      </c>
      <c r="I574" s="282">
        <v>3.2330000000000001</v>
      </c>
      <c r="J574" s="282">
        <v>1.8539999999999999</v>
      </c>
      <c r="K574" s="282">
        <v>0.91500000000000015</v>
      </c>
      <c r="L574" s="282">
        <v>15.699663410476058</v>
      </c>
      <c r="M574" s="221" t="s">
        <v>100</v>
      </c>
    </row>
    <row r="575" spans="1:21">
      <c r="A575" s="248" t="s">
        <v>236</v>
      </c>
      <c r="B575" s="282">
        <v>1.5531528295293164</v>
      </c>
      <c r="C575" s="282">
        <v>1.6080000000000001</v>
      </c>
      <c r="D575" s="282">
        <v>1.6268701129999998</v>
      </c>
      <c r="E575" s="282">
        <v>0.44193176163555298</v>
      </c>
      <c r="F575" s="282">
        <v>0.44193176163555298</v>
      </c>
      <c r="G575" s="282">
        <v>0.46876728951958502</v>
      </c>
      <c r="H575" s="282">
        <v>0.44462492202498405</v>
      </c>
      <c r="I575" s="282">
        <v>0.381235763762719</v>
      </c>
      <c r="J575" s="282">
        <v>0.381235763762719</v>
      </c>
      <c r="K575" s="282">
        <v>0.40563958528475597</v>
      </c>
      <c r="L575" s="282">
        <v>0.40563958528475597</v>
      </c>
      <c r="M575" s="221" t="s">
        <v>100</v>
      </c>
    </row>
    <row r="576" spans="1:21">
      <c r="A576" s="249"/>
      <c r="B576" s="230"/>
      <c r="C576" s="230"/>
      <c r="D576" s="230"/>
      <c r="E576" s="230"/>
      <c r="F576" s="230"/>
      <c r="G576" s="230"/>
      <c r="H576" s="230"/>
      <c r="I576" s="230"/>
      <c r="J576" s="230"/>
      <c r="K576" s="230"/>
      <c r="L576" s="230"/>
    </row>
    <row r="577" spans="1:21">
      <c r="A577" s="253" t="s">
        <v>257</v>
      </c>
      <c r="B577" s="230"/>
      <c r="C577" s="230"/>
      <c r="D577" s="230"/>
      <c r="E577" s="230"/>
      <c r="F577" s="230"/>
      <c r="G577" s="230"/>
      <c r="H577" s="230"/>
      <c r="I577" s="230"/>
      <c r="J577" s="230"/>
      <c r="K577" s="230"/>
      <c r="L577" s="230"/>
    </row>
    <row r="578" spans="1:21">
      <c r="A578" s="254" t="s">
        <v>258</v>
      </c>
      <c r="B578" s="255"/>
      <c r="C578" s="255"/>
      <c r="D578" s="255"/>
      <c r="E578" s="255"/>
      <c r="F578" s="255"/>
      <c r="G578" s="255"/>
      <c r="H578" s="255"/>
      <c r="I578" s="255"/>
      <c r="J578" s="255"/>
      <c r="K578" s="255"/>
      <c r="N578" s="260"/>
      <c r="O578" s="260"/>
      <c r="P578" s="260"/>
      <c r="Q578" s="260"/>
      <c r="R578" s="260"/>
      <c r="S578" s="260"/>
      <c r="T578" s="260"/>
      <c r="U578" s="260"/>
    </row>
    <row r="579" spans="1:21">
      <c r="A579" s="278" t="s">
        <v>108</v>
      </c>
      <c r="B579" s="251" t="s">
        <v>13</v>
      </c>
      <c r="C579" s="251" t="s">
        <v>13</v>
      </c>
      <c r="D579" s="251" t="s">
        <v>14</v>
      </c>
      <c r="E579" s="251" t="s">
        <v>15</v>
      </c>
      <c r="F579" s="251" t="s">
        <v>16</v>
      </c>
      <c r="G579" s="256" t="s">
        <v>259</v>
      </c>
      <c r="H579" s="251" t="s">
        <v>260</v>
      </c>
      <c r="I579" s="251" t="s">
        <v>261</v>
      </c>
      <c r="J579" s="251" t="s">
        <v>262</v>
      </c>
      <c r="K579" s="251"/>
      <c r="N579" s="261"/>
      <c r="O579" s="261"/>
      <c r="P579" s="261"/>
      <c r="Q579" s="262"/>
      <c r="R579" s="262"/>
      <c r="S579" s="262"/>
      <c r="T579" s="262"/>
      <c r="U579" s="262"/>
    </row>
    <row r="580" spans="1:21">
      <c r="A580" s="279" t="s">
        <v>285</v>
      </c>
      <c r="B580" s="252">
        <v>2025</v>
      </c>
      <c r="C580" s="252">
        <v>2050</v>
      </c>
      <c r="D580" s="252">
        <v>2050</v>
      </c>
      <c r="E580" s="252">
        <v>2050</v>
      </c>
      <c r="F580" s="252">
        <v>2050</v>
      </c>
      <c r="G580" s="252">
        <v>2050</v>
      </c>
      <c r="H580" s="252">
        <v>2050</v>
      </c>
      <c r="I580" s="252">
        <v>2050</v>
      </c>
      <c r="J580" s="252">
        <v>2050</v>
      </c>
      <c r="K580" s="252" t="s">
        <v>218</v>
      </c>
      <c r="N580" s="261"/>
      <c r="O580" s="261"/>
      <c r="P580" s="261"/>
      <c r="Q580" s="262"/>
      <c r="R580" s="262"/>
      <c r="S580" s="262"/>
      <c r="T580" s="262"/>
      <c r="U580" s="262"/>
    </row>
    <row r="581" spans="1:21">
      <c r="A581" s="248" t="s">
        <v>193</v>
      </c>
      <c r="B581" s="282">
        <v>124.71288077337965</v>
      </c>
      <c r="C581" s="282">
        <v>343.69652940634319</v>
      </c>
      <c r="D581" s="282">
        <v>383.72061654385573</v>
      </c>
      <c r="E581" s="282">
        <v>309.38072925925519</v>
      </c>
      <c r="F581" s="282">
        <v>272.7653361469267</v>
      </c>
      <c r="G581" s="282">
        <v>245.32359024199184</v>
      </c>
      <c r="H581" s="282">
        <v>292.51813704801594</v>
      </c>
      <c r="I581" s="282">
        <v>255.83721810081232</v>
      </c>
      <c r="J581" s="282">
        <v>218.84412731286739</v>
      </c>
      <c r="K581" s="244" t="s">
        <v>32</v>
      </c>
      <c r="N581" s="263"/>
      <c r="O581" s="263"/>
      <c r="P581" s="263"/>
      <c r="Q581" s="262"/>
      <c r="R581" s="262"/>
      <c r="S581" s="262"/>
      <c r="T581" s="262"/>
      <c r="U581" s="262"/>
    </row>
    <row r="582" spans="1:21">
      <c r="A582" s="248" t="s">
        <v>33</v>
      </c>
      <c r="B582" s="282">
        <v>1.1917135956386877</v>
      </c>
      <c r="C582" s="282">
        <v>47.308178146331848</v>
      </c>
      <c r="D582" s="282">
        <v>53.834447390421914</v>
      </c>
      <c r="E582" s="282">
        <v>30.218213540581935</v>
      </c>
      <c r="F582" s="282">
        <v>81.908276403581809</v>
      </c>
      <c r="G582" s="282">
        <v>60.299525992530093</v>
      </c>
      <c r="H582" s="282">
        <v>121.99837209708502</v>
      </c>
      <c r="I582" s="282">
        <v>90.79160170159885</v>
      </c>
      <c r="J582" s="282">
        <v>134.40110951141332</v>
      </c>
      <c r="K582" s="244" t="s">
        <v>32</v>
      </c>
      <c r="N582" s="263"/>
      <c r="O582" s="263"/>
      <c r="P582" s="263"/>
      <c r="Q582" s="262"/>
      <c r="R582" s="262"/>
      <c r="S582" s="262"/>
      <c r="T582" s="262"/>
      <c r="U582" s="262"/>
    </row>
    <row r="583" spans="1:21">
      <c r="A583" s="248" t="s">
        <v>34</v>
      </c>
      <c r="B583" s="282">
        <v>212.54737051209941</v>
      </c>
      <c r="C583" s="282">
        <v>55.039114771337957</v>
      </c>
      <c r="D583" s="282">
        <v>23.611958766218681</v>
      </c>
      <c r="E583" s="282">
        <v>100.04108036024944</v>
      </c>
      <c r="F583" s="282">
        <v>35.449234971014683</v>
      </c>
      <c r="G583" s="282">
        <v>17.982259933837987</v>
      </c>
      <c r="H583" s="282">
        <v>10.483537490075379</v>
      </c>
      <c r="I583" s="282">
        <v>72.703560660227737</v>
      </c>
      <c r="J583" s="282">
        <v>10.64355667466284</v>
      </c>
      <c r="K583" s="244" t="s">
        <v>32</v>
      </c>
      <c r="N583" s="263"/>
      <c r="O583" s="263"/>
      <c r="P583" s="263"/>
      <c r="Q583" s="262"/>
      <c r="R583" s="262"/>
      <c r="S583" s="262"/>
      <c r="T583" s="262"/>
      <c r="U583" s="262"/>
    </row>
    <row r="584" spans="1:21">
      <c r="A584" s="248" t="s">
        <v>35</v>
      </c>
      <c r="B584" s="282">
        <v>48.877892373092621</v>
      </c>
      <c r="C584" s="282">
        <v>46.603652879379993</v>
      </c>
      <c r="D584" s="282">
        <v>60.847800387524529</v>
      </c>
      <c r="E584" s="282">
        <v>47.431678485649684</v>
      </c>
      <c r="F584" s="282">
        <v>25.363743897260676</v>
      </c>
      <c r="G584" s="282">
        <v>37.921804445997786</v>
      </c>
      <c r="H584" s="282">
        <v>41.684309809856565</v>
      </c>
      <c r="I584" s="282">
        <v>26.90806280387919</v>
      </c>
      <c r="J584" s="282">
        <v>17.376981960072911</v>
      </c>
      <c r="K584" s="244" t="s">
        <v>32</v>
      </c>
      <c r="N584" s="263"/>
      <c r="O584" s="263"/>
      <c r="P584" s="263"/>
      <c r="Q584" s="262"/>
      <c r="R584" s="262"/>
      <c r="S584" s="262"/>
      <c r="T584" s="262"/>
      <c r="U584" s="262"/>
    </row>
    <row r="585" spans="1:21">
      <c r="A585" s="248" t="s">
        <v>62</v>
      </c>
      <c r="B585" s="282">
        <v>20.044250739175752</v>
      </c>
      <c r="C585" s="282">
        <v>53.503890454287514</v>
      </c>
      <c r="D585" s="282">
        <v>33.207195506877596</v>
      </c>
      <c r="E585" s="282">
        <v>80.824269088691253</v>
      </c>
      <c r="F585" s="282">
        <v>42.825210333042484</v>
      </c>
      <c r="G585" s="282">
        <v>22.729904302924158</v>
      </c>
      <c r="H585" s="282">
        <v>23.300178636906196</v>
      </c>
      <c r="I585" s="282">
        <v>88.864536654988001</v>
      </c>
      <c r="J585" s="282">
        <v>43.046183922463307</v>
      </c>
      <c r="K585" s="244" t="s">
        <v>32</v>
      </c>
      <c r="N585" s="263"/>
      <c r="O585" s="263"/>
      <c r="P585" s="263"/>
      <c r="Q585" s="262"/>
      <c r="R585" s="262"/>
      <c r="S585" s="262"/>
      <c r="T585" s="262"/>
      <c r="U585" s="262"/>
    </row>
    <row r="586" spans="1:21">
      <c r="A586" s="248" t="s">
        <v>63</v>
      </c>
      <c r="B586" s="282">
        <v>25.736934749672059</v>
      </c>
      <c r="C586" s="282">
        <v>4.9274646985441123E-2</v>
      </c>
      <c r="D586" s="282">
        <v>2.7883954667709831E-2</v>
      </c>
      <c r="E586" s="282">
        <v>2.6265363339634598E-2</v>
      </c>
      <c r="F586" s="282">
        <v>2.6265363339634598E-2</v>
      </c>
      <c r="G586" s="282">
        <v>2.5910251530833919</v>
      </c>
      <c r="H586" s="282">
        <v>2.7704155423033008</v>
      </c>
      <c r="I586" s="282">
        <v>2.7978577217321354</v>
      </c>
      <c r="J586" s="282">
        <v>2.1324292431971661</v>
      </c>
      <c r="K586" s="244" t="s">
        <v>32</v>
      </c>
      <c r="N586" s="263"/>
      <c r="O586" s="263"/>
      <c r="P586" s="263"/>
      <c r="Q586" s="262"/>
      <c r="R586" s="262"/>
      <c r="S586" s="262"/>
      <c r="T586" s="262"/>
      <c r="U586" s="262"/>
    </row>
    <row r="587" spans="1:21">
      <c r="A587" s="248" t="s">
        <v>196</v>
      </c>
      <c r="B587" s="282">
        <v>285.30022325682455</v>
      </c>
      <c r="C587" s="282">
        <v>109.0776270545981</v>
      </c>
      <c r="D587" s="282">
        <v>122.45317711007276</v>
      </c>
      <c r="E587" s="282">
        <v>44.583814827211469</v>
      </c>
      <c r="F587" s="282">
        <v>40.827580696809839</v>
      </c>
      <c r="G587" s="282">
        <v>13.301537874893928</v>
      </c>
      <c r="H587" s="282">
        <v>30.758930832940592</v>
      </c>
      <c r="I587" s="282">
        <v>71.379980541778039</v>
      </c>
      <c r="J587" s="282">
        <v>34.349836912877159</v>
      </c>
      <c r="K587" s="244" t="s">
        <v>32</v>
      </c>
      <c r="N587" s="263"/>
      <c r="O587" s="263"/>
      <c r="P587" s="263"/>
      <c r="Q587" s="262"/>
      <c r="R587" s="262"/>
      <c r="S587" s="262"/>
      <c r="T587" s="262"/>
      <c r="U587" s="262"/>
    </row>
    <row r="588" spans="1:21">
      <c r="A588" s="248" t="s">
        <v>39</v>
      </c>
      <c r="B588" s="282">
        <v>13.339750237570634</v>
      </c>
      <c r="C588" s="282">
        <v>9.6050000000389844</v>
      </c>
      <c r="D588" s="282">
        <v>9.6050000000447966</v>
      </c>
      <c r="E588" s="282">
        <v>9.6050000000444129</v>
      </c>
      <c r="F588" s="282">
        <v>6.9600000000378408</v>
      </c>
      <c r="G588" s="282">
        <v>0</v>
      </c>
      <c r="H588" s="282">
        <v>0</v>
      </c>
      <c r="I588" s="282">
        <v>0</v>
      </c>
      <c r="J588" s="282">
        <v>0</v>
      </c>
      <c r="K588" s="244" t="s">
        <v>32</v>
      </c>
      <c r="N588" s="263"/>
      <c r="O588" s="263"/>
      <c r="P588" s="263"/>
      <c r="Q588" s="262"/>
      <c r="R588" s="262"/>
      <c r="S588" s="262"/>
      <c r="T588" s="262"/>
      <c r="U588" s="262"/>
    </row>
    <row r="589" spans="1:21">
      <c r="A589" s="248" t="s">
        <v>64</v>
      </c>
      <c r="B589" s="282">
        <v>0</v>
      </c>
      <c r="C589" s="282">
        <v>1.044538086913309</v>
      </c>
      <c r="D589" s="282">
        <v>0.70728933038861275</v>
      </c>
      <c r="E589" s="282">
        <v>2.0212866553496189</v>
      </c>
      <c r="F589" s="282">
        <v>8.5398155506662459</v>
      </c>
      <c r="G589" s="282">
        <v>0</v>
      </c>
      <c r="H589" s="282">
        <v>0</v>
      </c>
      <c r="I589" s="282">
        <v>0</v>
      </c>
      <c r="J589" s="282">
        <v>0</v>
      </c>
      <c r="K589" s="244" t="s">
        <v>32</v>
      </c>
      <c r="N589" s="263"/>
      <c r="O589" s="263"/>
      <c r="P589" s="263"/>
      <c r="Q589" s="262"/>
      <c r="R589" s="262"/>
      <c r="S589" s="262"/>
      <c r="T589" s="262"/>
      <c r="U589" s="262"/>
    </row>
    <row r="590" spans="1:21">
      <c r="A590" s="248"/>
      <c r="B590" s="244"/>
      <c r="C590" s="244"/>
      <c r="D590" s="244"/>
      <c r="E590" s="244"/>
      <c r="F590" s="244"/>
      <c r="G590" s="244"/>
      <c r="H590" s="244"/>
      <c r="I590" s="244"/>
      <c r="J590" s="244"/>
      <c r="K590" s="244"/>
      <c r="N590" s="263"/>
      <c r="O590" s="263"/>
      <c r="P590" s="263"/>
      <c r="Q590" s="263"/>
      <c r="R590" s="263"/>
      <c r="S590" s="263"/>
      <c r="T590" s="263"/>
      <c r="U590" s="263"/>
    </row>
    <row r="591" spans="1:21">
      <c r="A591" s="243"/>
      <c r="B591" s="244"/>
      <c r="C591" s="244"/>
      <c r="D591" s="244"/>
      <c r="E591" s="244"/>
      <c r="F591" s="244"/>
      <c r="G591" s="244"/>
      <c r="H591" s="244"/>
      <c r="I591" s="244"/>
      <c r="J591" s="244"/>
      <c r="K591" s="244"/>
      <c r="L591" s="244"/>
      <c r="M591" s="244"/>
      <c r="N591" s="263"/>
      <c r="O591" s="263"/>
      <c r="P591" s="263"/>
      <c r="Q591" s="263"/>
      <c r="R591" s="263"/>
      <c r="S591" s="263"/>
      <c r="T591" s="263"/>
      <c r="U591" s="263"/>
    </row>
    <row r="592" spans="1:21">
      <c r="A592" s="220" t="s">
        <v>263</v>
      </c>
      <c r="N592" s="262"/>
      <c r="O592" s="262"/>
      <c r="P592" s="262"/>
      <c r="Q592" s="262"/>
      <c r="R592" s="262"/>
      <c r="S592" s="262"/>
      <c r="T592" s="262"/>
      <c r="U592" s="262"/>
    </row>
    <row r="593" spans="1:21">
      <c r="A593" s="254" t="s">
        <v>258</v>
      </c>
      <c r="B593" s="255"/>
      <c r="C593" s="255"/>
      <c r="D593" s="255"/>
      <c r="E593" s="255"/>
      <c r="F593" s="255"/>
      <c r="G593" s="255"/>
      <c r="H593" s="255"/>
      <c r="I593" s="255"/>
      <c r="J593" s="255"/>
      <c r="K593" s="255"/>
      <c r="L593" s="260"/>
      <c r="M593" s="260"/>
      <c r="N593" s="260"/>
      <c r="O593" s="260"/>
      <c r="P593" s="260"/>
      <c r="Q593" s="260"/>
      <c r="R593" s="260"/>
      <c r="S593" s="260"/>
      <c r="T593" s="260"/>
      <c r="U593" s="260"/>
    </row>
    <row r="594" spans="1:21">
      <c r="A594" s="278" t="s">
        <v>108</v>
      </c>
      <c r="B594" s="251" t="s">
        <v>13</v>
      </c>
      <c r="C594" s="251" t="s">
        <v>13</v>
      </c>
      <c r="D594" s="251" t="s">
        <v>14</v>
      </c>
      <c r="E594" s="251" t="s">
        <v>15</v>
      </c>
      <c r="F594" s="251" t="s">
        <v>16</v>
      </c>
      <c r="G594" s="256" t="s">
        <v>259</v>
      </c>
      <c r="H594" s="251" t="s">
        <v>260</v>
      </c>
      <c r="I594" s="251" t="s">
        <v>261</v>
      </c>
      <c r="J594" s="251" t="s">
        <v>262</v>
      </c>
      <c r="K594" s="251"/>
      <c r="L594" s="261"/>
      <c r="M594" s="261"/>
      <c r="N594" s="261"/>
      <c r="O594" s="261"/>
      <c r="P594" s="261"/>
      <c r="Q594" s="261"/>
      <c r="R594" s="261"/>
      <c r="S594" s="261"/>
      <c r="T594" s="261"/>
      <c r="U594" s="261"/>
    </row>
    <row r="595" spans="1:21">
      <c r="A595" s="279" t="s">
        <v>285</v>
      </c>
      <c r="B595" s="252">
        <v>2025</v>
      </c>
      <c r="C595" s="252">
        <v>2050</v>
      </c>
      <c r="D595" s="252">
        <v>2050</v>
      </c>
      <c r="E595" s="252">
        <v>2050</v>
      </c>
      <c r="F595" s="252">
        <v>2050</v>
      </c>
      <c r="G595" s="252">
        <v>2050</v>
      </c>
      <c r="H595" s="252">
        <v>2050</v>
      </c>
      <c r="I595" s="252">
        <v>2050</v>
      </c>
      <c r="J595" s="252">
        <v>2050</v>
      </c>
      <c r="K595" s="252" t="s">
        <v>218</v>
      </c>
      <c r="L595" s="261"/>
      <c r="M595" s="261"/>
      <c r="N595" s="261"/>
      <c r="O595" s="261"/>
      <c r="P595" s="261"/>
      <c r="Q595" s="261"/>
      <c r="R595" s="261"/>
      <c r="S595" s="261"/>
      <c r="T595" s="261"/>
      <c r="U595" s="261"/>
    </row>
    <row r="596" spans="1:21">
      <c r="A596" s="248" t="s">
        <v>18</v>
      </c>
      <c r="B596" s="282">
        <v>178.55954681172744</v>
      </c>
      <c r="C596" s="282">
        <v>121.1293919745444</v>
      </c>
      <c r="D596" s="282">
        <v>118.80952571854462</v>
      </c>
      <c r="E596" s="282">
        <v>117.20022179316504</v>
      </c>
      <c r="F596" s="282">
        <v>116.45738711793709</v>
      </c>
      <c r="G596" s="282">
        <v>101.98347568549715</v>
      </c>
      <c r="H596" s="282">
        <v>102.76053358312504</v>
      </c>
      <c r="I596" s="282">
        <v>114.2598626829201</v>
      </c>
      <c r="J596" s="282">
        <v>120.70952702759529</v>
      </c>
      <c r="K596" s="244" t="s">
        <v>32</v>
      </c>
      <c r="L596" s="263"/>
      <c r="M596" s="263"/>
      <c r="N596" s="263"/>
      <c r="O596" s="263"/>
      <c r="P596" s="263"/>
      <c r="Q596" s="263"/>
      <c r="R596" s="263"/>
      <c r="S596" s="263"/>
      <c r="T596" s="263"/>
      <c r="U596" s="263"/>
    </row>
    <row r="597" spans="1:21">
      <c r="A597" s="248" t="s">
        <v>21</v>
      </c>
      <c r="B597" s="282">
        <v>364.27677208672043</v>
      </c>
      <c r="C597" s="282">
        <v>376.82650167018812</v>
      </c>
      <c r="D597" s="282">
        <v>377.92783963966065</v>
      </c>
      <c r="E597" s="282">
        <v>332.82696400080459</v>
      </c>
      <c r="F597" s="282">
        <v>248.00164184678474</v>
      </c>
      <c r="G597" s="282">
        <v>171.62126362279525</v>
      </c>
      <c r="H597" s="282">
        <v>304.74737169205474</v>
      </c>
      <c r="I597" s="282">
        <v>360.77339637274366</v>
      </c>
      <c r="J597" s="282">
        <v>204.34707738371634</v>
      </c>
      <c r="K597" s="244" t="s">
        <v>32</v>
      </c>
      <c r="L597" s="263"/>
      <c r="M597" s="263"/>
      <c r="N597" s="263"/>
      <c r="O597" s="263"/>
      <c r="P597" s="263"/>
      <c r="Q597" s="263"/>
      <c r="R597" s="263"/>
      <c r="S597" s="263"/>
      <c r="T597" s="263"/>
      <c r="U597" s="263"/>
    </row>
    <row r="598" spans="1:21">
      <c r="A598" s="248" t="s">
        <v>242</v>
      </c>
      <c r="B598" s="282">
        <v>140.23947285672415</v>
      </c>
      <c r="C598" s="282">
        <v>78.796019408097678</v>
      </c>
      <c r="D598" s="282">
        <v>75.802038851752641</v>
      </c>
      <c r="E598" s="282">
        <v>84.34097039964729</v>
      </c>
      <c r="F598" s="282">
        <v>80.577198806188747</v>
      </c>
      <c r="G598" s="282">
        <v>73.369527585531642</v>
      </c>
      <c r="H598" s="282">
        <v>66.18274392228939</v>
      </c>
      <c r="I598" s="282">
        <v>80.724300166772863</v>
      </c>
      <c r="J598" s="282">
        <v>85.865337469783739</v>
      </c>
      <c r="K598" s="244" t="s">
        <v>32</v>
      </c>
      <c r="L598" s="263"/>
      <c r="M598" s="263"/>
      <c r="N598" s="263"/>
      <c r="O598" s="263"/>
      <c r="P598" s="263"/>
      <c r="Q598" s="263"/>
      <c r="R598" s="263"/>
      <c r="S598" s="263"/>
      <c r="T598" s="263"/>
      <c r="U598" s="263"/>
    </row>
    <row r="599" spans="1:21">
      <c r="A599" s="248" t="s">
        <v>46</v>
      </c>
      <c r="B599" s="282">
        <v>174.1642689308666</v>
      </c>
      <c r="C599" s="282">
        <v>105.488279309842</v>
      </c>
      <c r="D599" s="282">
        <v>92.961585121310904</v>
      </c>
      <c r="E599" s="282">
        <v>136.34579323678878</v>
      </c>
      <c r="F599" s="282">
        <v>92.961585121310904</v>
      </c>
      <c r="G599" s="282">
        <v>0</v>
      </c>
      <c r="H599" s="282">
        <v>0</v>
      </c>
      <c r="I599" s="282">
        <v>0</v>
      </c>
      <c r="J599" s="282">
        <v>0</v>
      </c>
      <c r="K599" s="244" t="s">
        <v>32</v>
      </c>
      <c r="L599" s="263"/>
      <c r="M599" s="263"/>
      <c r="N599" s="263"/>
      <c r="O599" s="263"/>
      <c r="P599" s="263"/>
      <c r="Q599" s="263"/>
      <c r="R599" s="263"/>
      <c r="S599" s="263"/>
      <c r="T599" s="263"/>
      <c r="U599" s="263"/>
    </row>
    <row r="600" spans="1:21">
      <c r="A600" s="248" t="s">
        <v>47</v>
      </c>
      <c r="B600" s="282">
        <v>8.5197669600000125</v>
      </c>
      <c r="C600" s="282">
        <v>54.936421860000081</v>
      </c>
      <c r="D600" s="282">
        <v>78.405968580000135</v>
      </c>
      <c r="E600" s="282">
        <v>44.929714440000083</v>
      </c>
      <c r="F600" s="282">
        <v>44.929714440000083</v>
      </c>
      <c r="G600" s="282">
        <v>16.350399061239248</v>
      </c>
      <c r="H600" s="282">
        <v>16.350399061239248</v>
      </c>
      <c r="I600" s="282">
        <v>16.350399061239248</v>
      </c>
      <c r="J600" s="282">
        <v>16.350399061239248</v>
      </c>
      <c r="K600" s="244" t="s">
        <v>32</v>
      </c>
      <c r="L600" s="263"/>
      <c r="M600" s="263"/>
      <c r="N600" s="263"/>
      <c r="O600" s="263"/>
      <c r="P600" s="263"/>
      <c r="Q600" s="263"/>
      <c r="R600" s="263"/>
      <c r="S600" s="263"/>
      <c r="T600" s="263"/>
      <c r="U600" s="263"/>
    </row>
    <row r="601" spans="1:21">
      <c r="A601" s="248" t="s">
        <v>71</v>
      </c>
      <c r="B601" s="282">
        <v>36.319174093392341</v>
      </c>
      <c r="C601" s="282">
        <v>25.291527490325848</v>
      </c>
      <c r="D601" s="282">
        <v>21.678157215669817</v>
      </c>
      <c r="E601" s="282">
        <v>32.873183517866721</v>
      </c>
      <c r="F601" s="282">
        <v>18.188237722880338</v>
      </c>
      <c r="G601" s="282">
        <v>27.843470427339344</v>
      </c>
      <c r="H601" s="282">
        <v>27.198072655963667</v>
      </c>
      <c r="I601" s="282">
        <v>27.073728953449724</v>
      </c>
      <c r="J601" s="282">
        <v>27.079333555207779</v>
      </c>
      <c r="K601" s="244" t="s">
        <v>32</v>
      </c>
      <c r="L601" s="263"/>
      <c r="M601" s="263"/>
      <c r="N601" s="263"/>
      <c r="O601" s="263"/>
      <c r="P601" s="263"/>
      <c r="Q601" s="263"/>
      <c r="R601" s="263"/>
      <c r="S601" s="263"/>
      <c r="T601" s="263"/>
      <c r="U601" s="263"/>
    </row>
    <row r="602" spans="1:21">
      <c r="A602" s="248" t="s">
        <v>39</v>
      </c>
      <c r="B602" s="282">
        <v>0.34649258999999999</v>
      </c>
      <c r="C602" s="282">
        <v>7.0652204171337579E-2</v>
      </c>
      <c r="D602" s="282">
        <v>0.34649258999999999</v>
      </c>
      <c r="E602" s="282">
        <v>0.34649258999999999</v>
      </c>
      <c r="F602" s="282">
        <v>0.34649258999999999</v>
      </c>
      <c r="G602" s="282">
        <v>7.0652204171337579E-2</v>
      </c>
      <c r="H602" s="282">
        <v>7.0652204171337579E-2</v>
      </c>
      <c r="I602" s="282">
        <v>7.0652204171337579E-2</v>
      </c>
      <c r="J602" s="282">
        <v>7.0652204171337579E-2</v>
      </c>
      <c r="K602" s="244" t="s">
        <v>32</v>
      </c>
      <c r="L602" s="263"/>
      <c r="M602" s="263"/>
      <c r="N602" s="263"/>
      <c r="O602" s="263"/>
      <c r="P602" s="263"/>
      <c r="Q602" s="263"/>
      <c r="R602" s="263"/>
      <c r="S602" s="263"/>
      <c r="T602" s="263"/>
      <c r="U602" s="263"/>
    </row>
    <row r="603" spans="1:21">
      <c r="A603" s="248" t="s">
        <v>193</v>
      </c>
      <c r="B603" s="282">
        <v>3.4897908388888887</v>
      </c>
      <c r="C603" s="282">
        <v>8.8772908388888894</v>
      </c>
      <c r="D603" s="282">
        <v>15.045346394444444</v>
      </c>
      <c r="E603" s="282">
        <v>11.614790838888888</v>
      </c>
      <c r="F603" s="282">
        <v>6.164790838888889</v>
      </c>
      <c r="G603" s="282">
        <v>8.9108593586851921</v>
      </c>
      <c r="H603" s="282">
        <v>6.2041083383395872</v>
      </c>
      <c r="I603" s="282">
        <v>10.030478743719334</v>
      </c>
      <c r="J603" s="282">
        <v>6.3718988358404376</v>
      </c>
      <c r="K603" s="244" t="s">
        <v>32</v>
      </c>
      <c r="L603" s="263"/>
      <c r="M603" s="263"/>
      <c r="N603" s="263"/>
      <c r="O603" s="263"/>
      <c r="P603" s="263"/>
      <c r="Q603" s="263"/>
      <c r="R603" s="263"/>
      <c r="S603" s="263"/>
      <c r="T603" s="263"/>
      <c r="U603" s="263"/>
    </row>
    <row r="604" spans="1:21">
      <c r="A604" s="249"/>
      <c r="B604" s="244"/>
      <c r="C604" s="244"/>
      <c r="D604" s="244"/>
      <c r="E604" s="244"/>
      <c r="F604" s="244"/>
      <c r="G604" s="244"/>
      <c r="H604" s="244"/>
      <c r="I604" s="244"/>
      <c r="J604" s="244"/>
      <c r="K604" s="244"/>
      <c r="L604" s="263"/>
      <c r="M604" s="263"/>
      <c r="N604" s="263"/>
      <c r="O604" s="263"/>
      <c r="P604" s="263"/>
      <c r="Q604" s="263"/>
      <c r="R604" s="263"/>
      <c r="S604" s="263"/>
      <c r="T604" s="263"/>
      <c r="U604" s="263"/>
    </row>
    <row r="605" spans="1:21">
      <c r="A605" s="243"/>
      <c r="B605" s="244"/>
      <c r="C605" s="244"/>
      <c r="D605" s="244"/>
      <c r="E605" s="244"/>
      <c r="F605" s="244"/>
      <c r="G605" s="244"/>
      <c r="H605" s="244"/>
      <c r="I605" s="244"/>
      <c r="J605" s="244"/>
      <c r="K605" s="244"/>
      <c r="L605" s="244"/>
      <c r="M605" s="244"/>
      <c r="N605" s="244"/>
      <c r="O605" s="244"/>
      <c r="P605" s="244"/>
      <c r="Q605" s="244"/>
      <c r="R605" s="244"/>
      <c r="S605" s="244"/>
      <c r="T605" s="244"/>
      <c r="U605" s="244"/>
    </row>
    <row r="606" spans="1:21">
      <c r="A606" s="220" t="s">
        <v>264</v>
      </c>
    </row>
    <row r="607" spans="1:21">
      <c r="A607" s="254" t="s">
        <v>265</v>
      </c>
      <c r="B607" s="223"/>
      <c r="C607" s="223"/>
      <c r="D607" s="223"/>
      <c r="E607" s="223"/>
      <c r="F607" s="223"/>
      <c r="G607" s="223"/>
      <c r="H607" s="223"/>
      <c r="I607" s="223"/>
      <c r="J607" s="223"/>
      <c r="K607" s="223"/>
      <c r="L607" s="223"/>
      <c r="M607" s="223"/>
      <c r="N607" s="223"/>
      <c r="O607" s="223"/>
      <c r="P607" s="223"/>
      <c r="Q607" s="223"/>
      <c r="R607" s="223"/>
      <c r="S607" s="223"/>
    </row>
    <row r="608" spans="1:21">
      <c r="A608" s="278" t="s">
        <v>108</v>
      </c>
      <c r="B608" s="251" t="s">
        <v>13</v>
      </c>
      <c r="C608" s="251" t="s">
        <v>13</v>
      </c>
      <c r="D608" s="251" t="s">
        <v>14</v>
      </c>
      <c r="E608" s="251" t="s">
        <v>15</v>
      </c>
      <c r="F608" s="251" t="s">
        <v>16</v>
      </c>
      <c r="G608" s="251" t="s">
        <v>13</v>
      </c>
      <c r="H608" s="251" t="s">
        <v>14</v>
      </c>
      <c r="I608" s="251" t="s">
        <v>15</v>
      </c>
      <c r="J608" s="251" t="s">
        <v>16</v>
      </c>
      <c r="K608" s="251" t="s">
        <v>13</v>
      </c>
      <c r="L608" s="251" t="s">
        <v>14</v>
      </c>
      <c r="M608" s="251" t="s">
        <v>15</v>
      </c>
      <c r="N608" s="251" t="s">
        <v>16</v>
      </c>
      <c r="O608" s="251" t="s">
        <v>13</v>
      </c>
      <c r="P608" s="251" t="s">
        <v>14</v>
      </c>
      <c r="Q608" s="251" t="s">
        <v>15</v>
      </c>
      <c r="R608" s="251" t="s">
        <v>16</v>
      </c>
      <c r="S608" s="244"/>
    </row>
    <row r="609" spans="1:21">
      <c r="A609" s="279" t="s">
        <v>285</v>
      </c>
      <c r="B609" s="252">
        <v>2025</v>
      </c>
      <c r="C609" s="252">
        <v>2030</v>
      </c>
      <c r="D609" s="252">
        <v>2030</v>
      </c>
      <c r="E609" s="252">
        <v>2030</v>
      </c>
      <c r="F609" s="252">
        <v>2030</v>
      </c>
      <c r="G609" s="252">
        <v>2035</v>
      </c>
      <c r="H609" s="252">
        <v>2035</v>
      </c>
      <c r="I609" s="252">
        <v>2035</v>
      </c>
      <c r="J609" s="252">
        <v>2035</v>
      </c>
      <c r="K609" s="252">
        <v>2040</v>
      </c>
      <c r="L609" s="252">
        <v>2040</v>
      </c>
      <c r="M609" s="252">
        <v>2040</v>
      </c>
      <c r="N609" s="252">
        <v>2040</v>
      </c>
      <c r="O609" s="252">
        <v>2050</v>
      </c>
      <c r="P609" s="252">
        <v>2050</v>
      </c>
      <c r="Q609" s="252">
        <v>2050</v>
      </c>
      <c r="R609" s="252">
        <v>2050</v>
      </c>
      <c r="S609" s="247" t="s">
        <v>17</v>
      </c>
      <c r="T609" s="244"/>
    </row>
    <row r="610" spans="1:21">
      <c r="A610" s="248" t="s">
        <v>53</v>
      </c>
      <c r="B610" s="282">
        <v>34.125664790481473</v>
      </c>
      <c r="C610" s="282">
        <v>76.570480778327976</v>
      </c>
      <c r="D610" s="282">
        <v>80.796893311073219</v>
      </c>
      <c r="E610" s="282">
        <v>74.607290916701729</v>
      </c>
      <c r="F610" s="282">
        <v>74.609228594025055</v>
      </c>
      <c r="G610" s="282">
        <v>154.76794736636364</v>
      </c>
      <c r="H610" s="282">
        <v>178.24034226637801</v>
      </c>
      <c r="I610" s="282">
        <v>142.03182443972179</v>
      </c>
      <c r="J610" s="282">
        <v>132.97616396779989</v>
      </c>
      <c r="K610" s="282">
        <v>235.51382572402301</v>
      </c>
      <c r="L610" s="282">
        <v>272.46534904847033</v>
      </c>
      <c r="M610" s="282">
        <v>193.71629011772097</v>
      </c>
      <c r="N610" s="282">
        <v>193.71818006849344</v>
      </c>
      <c r="O610" s="282">
        <v>347.38416987274803</v>
      </c>
      <c r="P610" s="282">
        <v>389.7160265705665</v>
      </c>
      <c r="Q610" s="282">
        <v>260.00284943461355</v>
      </c>
      <c r="R610" s="282">
        <v>205.77104072403759</v>
      </c>
      <c r="S610" s="221" t="s">
        <v>32</v>
      </c>
      <c r="U610" s="244"/>
    </row>
    <row r="611" spans="1:21">
      <c r="A611" s="248" t="s">
        <v>54</v>
      </c>
      <c r="B611" s="282">
        <v>28.832526650308036</v>
      </c>
      <c r="C611" s="282">
        <v>46.007283212484168</v>
      </c>
      <c r="D611" s="282">
        <v>58.258614203255561</v>
      </c>
      <c r="E611" s="282">
        <v>41.812274592411931</v>
      </c>
      <c r="F611" s="282">
        <v>37.454355755026349</v>
      </c>
      <c r="G611" s="282">
        <v>60.24688340990518</v>
      </c>
      <c r="H611" s="282">
        <v>81.743297358505984</v>
      </c>
      <c r="I611" s="282">
        <v>53.054214833934246</v>
      </c>
      <c r="J611" s="282">
        <v>44.686642640942246</v>
      </c>
      <c r="K611" s="282">
        <v>74.952399290289151</v>
      </c>
      <c r="L611" s="282">
        <v>101.93444873663783</v>
      </c>
      <c r="M611" s="282">
        <v>62.921979231066388</v>
      </c>
      <c r="N611" s="282">
        <v>50.90257125681439</v>
      </c>
      <c r="O611" s="282">
        <v>101.19641882192188</v>
      </c>
      <c r="P611" s="282">
        <v>135.37468958880396</v>
      </c>
      <c r="Q611" s="282">
        <v>84.685979390979014</v>
      </c>
      <c r="R611" s="282">
        <v>63.989344917904475</v>
      </c>
      <c r="S611" s="221" t="s">
        <v>32</v>
      </c>
      <c r="U611" s="244"/>
    </row>
    <row r="612" spans="1:21">
      <c r="A612" s="248" t="s">
        <v>55</v>
      </c>
      <c r="B612" s="282">
        <v>86.641706951497568</v>
      </c>
      <c r="C612" s="282">
        <v>104.70439385234977</v>
      </c>
      <c r="D612" s="282">
        <v>64.788983521845765</v>
      </c>
      <c r="E612" s="282">
        <v>105.93100632548881</v>
      </c>
      <c r="F612" s="282">
        <v>70.157809405992694</v>
      </c>
      <c r="G612" s="282">
        <v>132.61387797825867</v>
      </c>
      <c r="H612" s="282">
        <v>70.37660236242003</v>
      </c>
      <c r="I612" s="282">
        <v>156.97130919208584</v>
      </c>
      <c r="J612" s="282">
        <v>72.057615651541795</v>
      </c>
      <c r="K612" s="282">
        <v>145.42493368045396</v>
      </c>
      <c r="L612" s="282">
        <v>63.23070299709466</v>
      </c>
      <c r="M612" s="282">
        <v>182.55810670100547</v>
      </c>
      <c r="N612" s="282">
        <v>74.729108558851181</v>
      </c>
      <c r="O612" s="282">
        <v>111.0604991863991</v>
      </c>
      <c r="P612" s="282">
        <v>47.093707650598859</v>
      </c>
      <c r="Q612" s="282">
        <v>157.54032820505466</v>
      </c>
      <c r="R612" s="282">
        <v>66.856608320940637</v>
      </c>
      <c r="S612" s="221" t="s">
        <v>32</v>
      </c>
      <c r="U612" s="244"/>
    </row>
    <row r="613" spans="1:21">
      <c r="A613" s="248" t="s">
        <v>56</v>
      </c>
      <c r="B613" s="282">
        <v>0.28900619911186748</v>
      </c>
      <c r="C613" s="282">
        <v>0.28804291366130585</v>
      </c>
      <c r="D613" s="282">
        <v>0.28800892817178608</v>
      </c>
      <c r="E613" s="282">
        <v>0.28800892817178608</v>
      </c>
      <c r="F613" s="282">
        <v>0.28800892817178608</v>
      </c>
      <c r="G613" s="282">
        <v>0.39627516816750391</v>
      </c>
      <c r="H613" s="282">
        <v>0.37914801283240052</v>
      </c>
      <c r="I613" s="282">
        <v>0.56716551283240058</v>
      </c>
      <c r="J613" s="282">
        <v>0.29368551283240057</v>
      </c>
      <c r="K613" s="282">
        <v>2.659621367424458</v>
      </c>
      <c r="L613" s="282">
        <v>0.52095820864484499</v>
      </c>
      <c r="M613" s="282">
        <v>0.84571570864484491</v>
      </c>
      <c r="N613" s="282">
        <v>0.36712570864484501</v>
      </c>
      <c r="O613" s="282">
        <v>4.2022824208570526</v>
      </c>
      <c r="P613" s="282">
        <v>0.61743020482720468</v>
      </c>
      <c r="Q613" s="282">
        <v>2.3608652048272045</v>
      </c>
      <c r="R613" s="282">
        <v>0.44650520482720468</v>
      </c>
      <c r="S613" s="221" t="s">
        <v>32</v>
      </c>
      <c r="U613" s="244"/>
    </row>
    <row r="614" spans="1:21">
      <c r="A614" s="248" t="s">
        <v>57</v>
      </c>
      <c r="B614" s="282">
        <v>7.5622644615924663</v>
      </c>
      <c r="C614" s="282">
        <v>6.3581730953900939</v>
      </c>
      <c r="D614" s="282">
        <v>6.6637399625077363</v>
      </c>
      <c r="E614" s="282">
        <v>6.4113384032747582</v>
      </c>
      <c r="F614" s="282">
        <v>6.6446165232628189</v>
      </c>
      <c r="G614" s="282">
        <v>5.6532513646753717</v>
      </c>
      <c r="H614" s="282">
        <v>5.7823488463229662</v>
      </c>
      <c r="I614" s="282">
        <v>5.5781412910593415</v>
      </c>
      <c r="J614" s="282">
        <v>6.3016652358558636</v>
      </c>
      <c r="K614" s="282">
        <v>44.664944289584746</v>
      </c>
      <c r="L614" s="282">
        <v>40.650036872210755</v>
      </c>
      <c r="M614" s="282">
        <v>19.649868842364437</v>
      </c>
      <c r="N614" s="282">
        <v>0</v>
      </c>
      <c r="O614" s="282">
        <v>82.338451053008882</v>
      </c>
      <c r="P614" s="282">
        <v>69.051456017165194</v>
      </c>
      <c r="Q614" s="282">
        <v>35.963391202465552</v>
      </c>
      <c r="R614" s="282">
        <v>0</v>
      </c>
      <c r="S614" s="221" t="s">
        <v>32</v>
      </c>
      <c r="U614" s="244"/>
    </row>
    <row r="615" spans="1:21">
      <c r="A615" s="248" t="s">
        <v>63</v>
      </c>
      <c r="B615" s="282">
        <v>43.637181678880921</v>
      </c>
      <c r="C615" s="282">
        <v>16.812426144020904</v>
      </c>
      <c r="D615" s="282">
        <v>16.812549190565818</v>
      </c>
      <c r="E615" s="282">
        <v>16.890258591896277</v>
      </c>
      <c r="F615" s="282">
        <v>16.811500894619559</v>
      </c>
      <c r="G615" s="282">
        <v>16.814793240846431</v>
      </c>
      <c r="H615" s="282">
        <v>16.815093066549931</v>
      </c>
      <c r="I615" s="282">
        <v>16.81761392063796</v>
      </c>
      <c r="J615" s="282">
        <v>16.275842298912696</v>
      </c>
      <c r="K615" s="282">
        <v>1.1907453467015163</v>
      </c>
      <c r="L615" s="282">
        <v>1.1912266636509428</v>
      </c>
      <c r="M615" s="282">
        <v>0.63243499510201218</v>
      </c>
      <c r="N615" s="282">
        <v>1.2151723797703406</v>
      </c>
      <c r="O615" s="282">
        <v>4.9274646985441144E-2</v>
      </c>
      <c r="P615" s="282">
        <v>2.7883954667709834E-2</v>
      </c>
      <c r="Q615" s="282">
        <v>2.6265363339634598E-2</v>
      </c>
      <c r="R615" s="282">
        <v>2.6265363339634598E-2</v>
      </c>
      <c r="S615" s="221" t="s">
        <v>32</v>
      </c>
      <c r="U615" s="244"/>
    </row>
    <row r="616" spans="1:21">
      <c r="A616" s="248" t="s">
        <v>196</v>
      </c>
      <c r="B616" s="282">
        <v>372.61179027891222</v>
      </c>
      <c r="C616" s="282">
        <v>292.59565879437503</v>
      </c>
      <c r="D616" s="282">
        <v>290.21423119331001</v>
      </c>
      <c r="E616" s="282">
        <v>298.60628859702746</v>
      </c>
      <c r="F616" s="282">
        <v>291.54418997495753</v>
      </c>
      <c r="G616" s="282">
        <v>234.78418482831552</v>
      </c>
      <c r="H616" s="282">
        <v>225.35673362077142</v>
      </c>
      <c r="I616" s="282">
        <v>248.4293085514729</v>
      </c>
      <c r="J616" s="282">
        <v>220.66392188862073</v>
      </c>
      <c r="K616" s="282">
        <v>166.11855270559658</v>
      </c>
      <c r="L616" s="282">
        <v>176.79901278602549</v>
      </c>
      <c r="M616" s="282">
        <v>174.57730368393766</v>
      </c>
      <c r="N616" s="282">
        <v>130.66859970682336</v>
      </c>
      <c r="O616" s="282">
        <v>110.77182336173436</v>
      </c>
      <c r="P616" s="282">
        <v>128.1756661464787</v>
      </c>
      <c r="Q616" s="282">
        <v>81.303015301127033</v>
      </c>
      <c r="R616" s="282">
        <v>44.631071817840329</v>
      </c>
      <c r="S616" s="221" t="s">
        <v>32</v>
      </c>
      <c r="U616" s="244"/>
    </row>
    <row r="617" spans="1:21">
      <c r="A617" s="248" t="s">
        <v>194</v>
      </c>
      <c r="B617" s="282">
        <v>285.47531523268663</v>
      </c>
      <c r="C617" s="282">
        <v>225.18550441439081</v>
      </c>
      <c r="D617" s="282">
        <v>219.58268286760446</v>
      </c>
      <c r="E617" s="282">
        <v>225.20518477507159</v>
      </c>
      <c r="F617" s="282">
        <v>258.80424112867047</v>
      </c>
      <c r="G617" s="282">
        <v>160.77871691781561</v>
      </c>
      <c r="H617" s="282">
        <v>157.05931792753685</v>
      </c>
      <c r="I617" s="282">
        <v>179.70684685067926</v>
      </c>
      <c r="J617" s="282">
        <v>155.98885098824942</v>
      </c>
      <c r="K617" s="282">
        <v>86.435166326518285</v>
      </c>
      <c r="L617" s="282">
        <v>62.789957658989699</v>
      </c>
      <c r="M617" s="282">
        <v>124.47503814294903</v>
      </c>
      <c r="N617" s="282">
        <v>74.717509870295714</v>
      </c>
      <c r="O617" s="282">
        <v>27.066146362111798</v>
      </c>
      <c r="P617" s="282">
        <v>13.597517867500365</v>
      </c>
      <c r="Q617" s="282">
        <v>58.20201013194869</v>
      </c>
      <c r="R617" s="282">
        <v>13.536610250906865</v>
      </c>
      <c r="S617" s="221" t="s">
        <v>32</v>
      </c>
      <c r="U617" s="244"/>
    </row>
    <row r="618" spans="1:21">
      <c r="A618" s="248" t="s">
        <v>215</v>
      </c>
      <c r="B618" s="282">
        <v>28.270072208621304</v>
      </c>
      <c r="C618" s="282">
        <v>32.069679003396246</v>
      </c>
      <c r="D618" s="282">
        <v>34.707009813741109</v>
      </c>
      <c r="E618" s="282">
        <v>32.224089982935226</v>
      </c>
      <c r="F618" s="282">
        <v>34.164467430326781</v>
      </c>
      <c r="G618" s="282">
        <v>30.916457634922221</v>
      </c>
      <c r="H618" s="282">
        <v>35.480474971292999</v>
      </c>
      <c r="I618" s="282">
        <v>31.625822233946028</v>
      </c>
      <c r="J618" s="282">
        <v>37.304918160273274</v>
      </c>
      <c r="K618" s="282">
        <v>30.439343114413276</v>
      </c>
      <c r="L618" s="282">
        <v>43.568729098116975</v>
      </c>
      <c r="M618" s="282">
        <v>37.667673679240743</v>
      </c>
      <c r="N618" s="282">
        <v>34.921714824700778</v>
      </c>
      <c r="O618" s="282">
        <v>43.667202938532661</v>
      </c>
      <c r="P618" s="282">
        <v>57.407393791404445</v>
      </c>
      <c r="Q618" s="282">
        <v>61.227153011987276</v>
      </c>
      <c r="R618" s="282">
        <v>55.381125677881251</v>
      </c>
      <c r="S618" s="221" t="s">
        <v>32</v>
      </c>
      <c r="U618" s="244"/>
    </row>
    <row r="619" spans="1:21">
      <c r="A619" s="248" t="s">
        <v>266</v>
      </c>
      <c r="B619" s="282">
        <v>0</v>
      </c>
      <c r="C619" s="282">
        <v>23.233285740281755</v>
      </c>
      <c r="D619" s="282">
        <v>22.245049337402229</v>
      </c>
      <c r="E619" s="282">
        <v>21.861334666815633</v>
      </c>
      <c r="F619" s="282">
        <v>30.180167593181626</v>
      </c>
      <c r="G619" s="282">
        <v>35.033752172298549</v>
      </c>
      <c r="H619" s="282">
        <v>33.004905703547259</v>
      </c>
      <c r="I619" s="282">
        <v>31.572523718414509</v>
      </c>
      <c r="J619" s="282">
        <v>78.869765418463132</v>
      </c>
      <c r="K619" s="282">
        <v>60.289690919652259</v>
      </c>
      <c r="L619" s="282">
        <v>58.522959391139821</v>
      </c>
      <c r="M619" s="282">
        <v>44.437342249540478</v>
      </c>
      <c r="N619" s="282">
        <v>104.21700358181312</v>
      </c>
      <c r="O619" s="282">
        <v>55.897363166538348</v>
      </c>
      <c r="P619" s="282">
        <v>49.777899351116851</v>
      </c>
      <c r="Q619" s="282">
        <v>55.156693945294577</v>
      </c>
      <c r="R619" s="282">
        <v>111.18032237523425</v>
      </c>
      <c r="S619" s="221" t="s">
        <v>32</v>
      </c>
      <c r="U619" s="244"/>
    </row>
    <row r="620" spans="1:21">
      <c r="A620" s="243"/>
      <c r="B620" s="244"/>
      <c r="C620" s="244"/>
      <c r="U620" s="244"/>
    </row>
    <row r="621" spans="1:21">
      <c r="A621" s="220" t="s">
        <v>267</v>
      </c>
    </row>
    <row r="622" spans="1:21">
      <c r="A622" s="254" t="s">
        <v>268</v>
      </c>
      <c r="B622" s="255"/>
      <c r="C622" s="255"/>
      <c r="D622" s="255"/>
      <c r="E622" s="255"/>
      <c r="F622" s="255"/>
      <c r="G622" s="255"/>
      <c r="H622" s="255"/>
      <c r="I622" s="255"/>
      <c r="J622" s="255"/>
      <c r="K622" s="255"/>
      <c r="N622" s="244"/>
      <c r="O622" s="244"/>
      <c r="P622" s="244"/>
      <c r="Q622" s="244"/>
      <c r="R622" s="244"/>
      <c r="S622" s="244"/>
      <c r="T622" s="244"/>
      <c r="U622" s="244"/>
    </row>
    <row r="623" spans="1:21">
      <c r="A623" s="278" t="s">
        <v>108</v>
      </c>
      <c r="B623" s="251" t="s">
        <v>13</v>
      </c>
      <c r="C623" s="251" t="s">
        <v>13</v>
      </c>
      <c r="D623" s="251" t="s">
        <v>14</v>
      </c>
      <c r="E623" s="251" t="s">
        <v>15</v>
      </c>
      <c r="F623" s="251" t="s">
        <v>16</v>
      </c>
      <c r="G623" s="251" t="s">
        <v>259</v>
      </c>
      <c r="H623" s="251" t="s">
        <v>260</v>
      </c>
      <c r="I623" s="251" t="s">
        <v>261</v>
      </c>
      <c r="J623" s="251" t="s">
        <v>262</v>
      </c>
      <c r="K623" s="251"/>
      <c r="N623" s="251"/>
      <c r="O623" s="251"/>
      <c r="P623" s="251"/>
      <c r="U623" s="244"/>
    </row>
    <row r="624" spans="1:21">
      <c r="A624" s="279" t="s">
        <v>285</v>
      </c>
      <c r="B624" s="252">
        <v>2025</v>
      </c>
      <c r="C624" s="252">
        <v>2050</v>
      </c>
      <c r="D624" s="252">
        <v>2050</v>
      </c>
      <c r="E624" s="252">
        <v>2050</v>
      </c>
      <c r="F624" s="252">
        <v>2050</v>
      </c>
      <c r="G624" s="252">
        <v>2050</v>
      </c>
      <c r="H624" s="252">
        <v>2050</v>
      </c>
      <c r="I624" s="252">
        <v>2050</v>
      </c>
      <c r="J624" s="252">
        <v>2050</v>
      </c>
      <c r="K624" s="247" t="s">
        <v>17</v>
      </c>
      <c r="P624" s="251"/>
    </row>
    <row r="625" spans="1:21">
      <c r="A625" s="248" t="s">
        <v>269</v>
      </c>
      <c r="B625" s="282">
        <v>0.18510400000000002</v>
      </c>
      <c r="C625" s="282">
        <v>0.18510400000000002</v>
      </c>
      <c r="D625" s="282">
        <v>0.40239999999999998</v>
      </c>
      <c r="E625" s="282">
        <v>0.10059999999999999</v>
      </c>
      <c r="F625" s="282">
        <v>0.15090000000000001</v>
      </c>
      <c r="G625" s="288">
        <v>0</v>
      </c>
      <c r="H625" s="288">
        <v>0</v>
      </c>
      <c r="I625" s="282">
        <v>0</v>
      </c>
      <c r="J625" s="282">
        <v>0</v>
      </c>
      <c r="K625" s="221" t="s">
        <v>32</v>
      </c>
      <c r="N625" s="244"/>
      <c r="O625" s="244"/>
      <c r="P625" s="244"/>
      <c r="U625" s="244"/>
    </row>
    <row r="626" spans="1:21">
      <c r="A626" s="248" t="s">
        <v>270</v>
      </c>
      <c r="B626" s="282">
        <v>0</v>
      </c>
      <c r="C626" s="282">
        <v>6</v>
      </c>
      <c r="D626" s="282">
        <v>7.0000000000000009</v>
      </c>
      <c r="E626" s="282">
        <v>5.5</v>
      </c>
      <c r="F626" s="282">
        <v>5</v>
      </c>
      <c r="G626" s="288">
        <v>10</v>
      </c>
      <c r="H626" s="288">
        <v>10</v>
      </c>
      <c r="I626" s="282">
        <v>7</v>
      </c>
      <c r="J626" s="282">
        <v>7</v>
      </c>
      <c r="K626" s="221" t="s">
        <v>32</v>
      </c>
      <c r="N626" s="244"/>
      <c r="O626" s="244"/>
      <c r="P626" s="244"/>
      <c r="U626" s="244"/>
    </row>
    <row r="627" spans="1:21">
      <c r="A627" s="248" t="s">
        <v>252</v>
      </c>
      <c r="B627" s="282">
        <v>0</v>
      </c>
      <c r="C627" s="282">
        <v>3.2</v>
      </c>
      <c r="D627" s="282">
        <v>6.4</v>
      </c>
      <c r="E627" s="282">
        <v>2.56</v>
      </c>
      <c r="F627" s="282">
        <v>1.28</v>
      </c>
      <c r="G627" s="288">
        <v>0</v>
      </c>
      <c r="H627" s="288">
        <v>0</v>
      </c>
      <c r="I627" s="282">
        <v>0</v>
      </c>
      <c r="J627" s="282">
        <v>0</v>
      </c>
      <c r="K627" s="221" t="s">
        <v>32</v>
      </c>
      <c r="N627" s="244"/>
      <c r="O627" s="244"/>
      <c r="P627" s="244"/>
      <c r="U627" s="244"/>
    </row>
    <row r="628" spans="1:21">
      <c r="A628" s="248" t="s">
        <v>271</v>
      </c>
      <c r="B628" s="282">
        <v>9.1999999999999993</v>
      </c>
      <c r="C628" s="282">
        <v>19.600000000000001</v>
      </c>
      <c r="D628" s="282">
        <v>29.4</v>
      </c>
      <c r="E628" s="282">
        <v>29.4</v>
      </c>
      <c r="F628" s="282">
        <v>19.600000000000001</v>
      </c>
      <c r="G628" s="288">
        <v>18.8</v>
      </c>
      <c r="H628" s="288">
        <v>18.8</v>
      </c>
      <c r="I628" s="282">
        <v>28.8</v>
      </c>
      <c r="J628" s="282">
        <v>28.8</v>
      </c>
      <c r="K628" s="221" t="s">
        <v>32</v>
      </c>
      <c r="N628" s="244"/>
      <c r="O628" s="244"/>
      <c r="P628" s="244"/>
      <c r="U628" s="244"/>
    </row>
    <row r="629" spans="1:21">
      <c r="A629" s="249" t="s">
        <v>251</v>
      </c>
      <c r="B629" s="285">
        <v>1.2652883499999998</v>
      </c>
      <c r="C629" s="282">
        <v>48.917697019999999</v>
      </c>
      <c r="D629" s="282">
        <v>56.158249574999999</v>
      </c>
      <c r="E629" s="282">
        <v>42.781853009999999</v>
      </c>
      <c r="F629" s="282">
        <v>26.597432840000003</v>
      </c>
      <c r="G629" s="288">
        <v>60.312939999999998</v>
      </c>
      <c r="H629" s="288">
        <v>49.712940000000003</v>
      </c>
      <c r="I629" s="282">
        <v>31.565998999999998</v>
      </c>
      <c r="J629" s="282">
        <v>33.619057999999995</v>
      </c>
      <c r="K629" s="221" t="s">
        <v>32</v>
      </c>
      <c r="N629" s="244"/>
      <c r="O629" s="244"/>
      <c r="P629" s="244"/>
      <c r="U629" s="244"/>
    </row>
    <row r="630" spans="1:21">
      <c r="A630" s="249" t="s">
        <v>272</v>
      </c>
      <c r="B630" s="285">
        <v>0.50281473358840112</v>
      </c>
      <c r="C630" s="282">
        <v>3.5631889005025128</v>
      </c>
      <c r="D630" s="282">
        <v>5.9001845386934679</v>
      </c>
      <c r="E630" s="282">
        <v>3.2745576753768844</v>
      </c>
      <c r="F630" s="282">
        <v>2.1571885628140706</v>
      </c>
      <c r="G630" s="288">
        <v>10.906815419762559</v>
      </c>
      <c r="H630" s="288">
        <v>11.111671521499034</v>
      </c>
      <c r="I630" s="282">
        <v>6.2124137446507088</v>
      </c>
      <c r="J630" s="282">
        <v>3.1919149671063956</v>
      </c>
      <c r="K630" s="221" t="s">
        <v>32</v>
      </c>
      <c r="N630" s="244"/>
      <c r="O630" s="244"/>
      <c r="P630" s="244"/>
      <c r="U630" s="244"/>
    </row>
    <row r="631" spans="1:21">
      <c r="A631" s="249" t="s">
        <v>155</v>
      </c>
      <c r="B631" s="285">
        <v>0</v>
      </c>
      <c r="C631" s="282">
        <v>28</v>
      </c>
      <c r="D631" s="282">
        <v>34.008400000000002</v>
      </c>
      <c r="E631" s="282">
        <v>20</v>
      </c>
      <c r="F631" s="282">
        <v>14</v>
      </c>
      <c r="G631" s="288">
        <v>30.28</v>
      </c>
      <c r="H631" s="288">
        <v>38.200000000000003</v>
      </c>
      <c r="I631" s="282">
        <v>16</v>
      </c>
      <c r="J631" s="282">
        <v>15.280000000000001</v>
      </c>
      <c r="K631" s="221" t="s">
        <v>32</v>
      </c>
      <c r="N631" s="244"/>
      <c r="O631" s="244"/>
      <c r="P631" s="244"/>
      <c r="U631" s="244"/>
    </row>
    <row r="632" spans="1:21">
      <c r="A632" s="249" t="s">
        <v>273</v>
      </c>
      <c r="B632" s="289">
        <v>0.75495222213088942</v>
      </c>
      <c r="C632" s="282">
        <v>5.9664192617023302</v>
      </c>
      <c r="D632" s="282">
        <v>9.2617764046923128</v>
      </c>
      <c r="E632" s="282">
        <v>3.9738363427258387</v>
      </c>
      <c r="F632" s="282">
        <v>3.6207127808981538</v>
      </c>
      <c r="G632" s="288">
        <v>7.660502780503303</v>
      </c>
      <c r="H632" s="288">
        <v>10.199102037075466</v>
      </c>
      <c r="I632" s="282">
        <v>3.8581053145088924</v>
      </c>
      <c r="J632" s="282">
        <v>3.0556535026627452</v>
      </c>
      <c r="K632" s="221" t="s">
        <v>32</v>
      </c>
      <c r="N632" s="244"/>
      <c r="O632" s="244"/>
      <c r="P632" s="244"/>
      <c r="U632" s="244"/>
    </row>
    <row r="633" spans="1:21">
      <c r="A633" s="249" t="s">
        <v>274</v>
      </c>
      <c r="B633" s="289">
        <v>0.48599999999999988</v>
      </c>
      <c r="C633" s="282">
        <v>6.886000000000001</v>
      </c>
      <c r="D633" s="282">
        <v>5.4859999999999998</v>
      </c>
      <c r="E633" s="282">
        <v>3.2</v>
      </c>
      <c r="F633" s="282">
        <v>0</v>
      </c>
      <c r="G633" s="288">
        <v>0</v>
      </c>
      <c r="H633" s="288">
        <v>3</v>
      </c>
      <c r="I633" s="282">
        <v>8.0000000000000018</v>
      </c>
      <c r="J633" s="282">
        <v>0</v>
      </c>
      <c r="K633" s="221" t="s">
        <v>32</v>
      </c>
      <c r="N633" s="244"/>
      <c r="O633" s="244"/>
      <c r="P633" s="244"/>
      <c r="U633" s="244"/>
    </row>
    <row r="634" spans="1:21">
      <c r="A634" s="249" t="s">
        <v>275</v>
      </c>
      <c r="B634" s="289">
        <v>4.0119999999999996</v>
      </c>
      <c r="C634" s="282">
        <v>1.58</v>
      </c>
      <c r="D634" s="282">
        <v>0</v>
      </c>
      <c r="E634" s="282">
        <v>1.58</v>
      </c>
      <c r="F634" s="282">
        <v>0</v>
      </c>
      <c r="G634" s="288">
        <v>0</v>
      </c>
      <c r="H634" s="288">
        <v>0</v>
      </c>
      <c r="I634" s="282">
        <v>0</v>
      </c>
      <c r="J634" s="282">
        <v>0</v>
      </c>
      <c r="K634" s="221" t="s">
        <v>32</v>
      </c>
      <c r="N634" s="244"/>
      <c r="O634" s="244"/>
      <c r="P634" s="244"/>
      <c r="U634" s="244"/>
    </row>
    <row r="635" spans="1:21">
      <c r="A635" s="249" t="s">
        <v>110</v>
      </c>
      <c r="B635" s="289">
        <v>16.892000000000003</v>
      </c>
      <c r="C635" s="282">
        <v>0.38400000000000001</v>
      </c>
      <c r="D635" s="282">
        <v>0.13400000000000001</v>
      </c>
      <c r="E635" s="282">
        <v>9.5708797168932325</v>
      </c>
      <c r="F635" s="282">
        <v>0.29697916666666668</v>
      </c>
      <c r="G635" s="288">
        <v>0</v>
      </c>
      <c r="H635" s="288">
        <v>0</v>
      </c>
      <c r="I635" s="282">
        <v>0</v>
      </c>
      <c r="J635" s="282">
        <v>0</v>
      </c>
      <c r="K635" s="221" t="s">
        <v>32</v>
      </c>
      <c r="N635" s="244"/>
      <c r="O635" s="244"/>
      <c r="P635" s="244"/>
      <c r="U635" s="244"/>
    </row>
    <row r="636" spans="1:21">
      <c r="A636" s="249" t="s">
        <v>111</v>
      </c>
      <c r="B636" s="289">
        <v>0</v>
      </c>
      <c r="C636" s="282">
        <v>15.179</v>
      </c>
      <c r="D636" s="282">
        <v>17.649999999999999</v>
      </c>
      <c r="E636" s="282">
        <v>6.5790000000000015</v>
      </c>
      <c r="F636" s="282">
        <v>21.013627543516865</v>
      </c>
      <c r="G636" s="288">
        <v>20</v>
      </c>
      <c r="H636" s="288">
        <v>15</v>
      </c>
      <c r="I636" s="282">
        <v>11</v>
      </c>
      <c r="J636" s="282">
        <v>15</v>
      </c>
      <c r="K636" s="221" t="s">
        <v>32</v>
      </c>
      <c r="N636" s="244"/>
      <c r="O636" s="244"/>
      <c r="P636" s="244"/>
      <c r="U636" s="244"/>
    </row>
    <row r="637" spans="1:21">
      <c r="A637" s="249" t="s">
        <v>112</v>
      </c>
      <c r="B637" s="289">
        <v>1.6268701129999998</v>
      </c>
      <c r="C637" s="282">
        <v>0</v>
      </c>
      <c r="D637" s="282">
        <v>0</v>
      </c>
      <c r="E637" s="282">
        <v>0.28178707042171808</v>
      </c>
      <c r="F637" s="282">
        <v>0.28178707042171808</v>
      </c>
      <c r="G637" s="288">
        <v>0</v>
      </c>
      <c r="H637" s="288">
        <v>0</v>
      </c>
      <c r="I637" s="282">
        <v>0</v>
      </c>
      <c r="J637" s="282">
        <v>0</v>
      </c>
      <c r="K637" s="221" t="s">
        <v>32</v>
      </c>
      <c r="N637" s="244"/>
      <c r="O637" s="244"/>
      <c r="P637" s="244"/>
      <c r="U637" s="244"/>
    </row>
    <row r="638" spans="1:21">
      <c r="A638" s="249" t="s">
        <v>113</v>
      </c>
      <c r="B638" s="289">
        <v>23.016870113</v>
      </c>
      <c r="C638" s="282">
        <v>24.029</v>
      </c>
      <c r="D638" s="282">
        <v>23.27</v>
      </c>
      <c r="E638" s="282">
        <v>21.21166678731495</v>
      </c>
      <c r="F638" s="282">
        <v>21.592393780605249</v>
      </c>
      <c r="G638" s="288">
        <v>20</v>
      </c>
      <c r="H638" s="288">
        <v>18</v>
      </c>
      <c r="I638" s="282">
        <v>19</v>
      </c>
      <c r="J638" s="282">
        <v>15</v>
      </c>
      <c r="K638" s="221" t="s">
        <v>32</v>
      </c>
      <c r="N638" s="244"/>
      <c r="O638" s="244"/>
      <c r="P638" s="244"/>
      <c r="U638" s="244"/>
    </row>
    <row r="639" spans="1:21">
      <c r="A639" s="243"/>
      <c r="B639" s="230"/>
      <c r="C639" s="244"/>
      <c r="D639" s="244"/>
      <c r="E639" s="244"/>
      <c r="F639" s="244"/>
      <c r="G639" s="244"/>
      <c r="H639" s="244"/>
      <c r="I639" s="244"/>
      <c r="J639" s="244"/>
      <c r="K639" s="244"/>
      <c r="N639" s="244"/>
      <c r="O639" s="244"/>
      <c r="P639" s="244"/>
      <c r="Q639" s="244"/>
      <c r="R639" s="244"/>
      <c r="S639" s="244"/>
      <c r="T639" s="244"/>
      <c r="U639" s="244"/>
    </row>
    <row r="640" spans="1:21">
      <c r="A640" s="220" t="s">
        <v>276</v>
      </c>
    </row>
    <row r="641" spans="1:21">
      <c r="A641" s="254" t="s">
        <v>277</v>
      </c>
      <c r="B641" s="255"/>
      <c r="C641" s="255"/>
      <c r="D641" s="255"/>
      <c r="E641" s="255"/>
      <c r="F641" s="255"/>
      <c r="G641" s="255"/>
      <c r="H641" s="255"/>
      <c r="I641" s="255"/>
      <c r="J641" s="255"/>
      <c r="K641" s="255"/>
      <c r="N641" s="244"/>
      <c r="O641" s="244"/>
      <c r="P641" s="244"/>
      <c r="U641" s="244"/>
    </row>
    <row r="642" spans="1:21">
      <c r="A642" s="278" t="s">
        <v>108</v>
      </c>
      <c r="B642" s="251" t="s">
        <v>13</v>
      </c>
      <c r="C642" s="251" t="s">
        <v>13</v>
      </c>
      <c r="D642" s="251" t="s">
        <v>14</v>
      </c>
      <c r="E642" s="251" t="s">
        <v>15</v>
      </c>
      <c r="F642" s="251" t="s">
        <v>16</v>
      </c>
      <c r="G642" s="251" t="s">
        <v>259</v>
      </c>
      <c r="H642" s="251" t="s">
        <v>260</v>
      </c>
      <c r="I642" s="251" t="s">
        <v>261</v>
      </c>
      <c r="J642" s="251" t="s">
        <v>262</v>
      </c>
      <c r="K642" s="251"/>
      <c r="N642" s="251"/>
      <c r="O642" s="251"/>
      <c r="P642" s="251"/>
      <c r="U642" s="244"/>
    </row>
    <row r="643" spans="1:21">
      <c r="A643" s="279" t="s">
        <v>285</v>
      </c>
      <c r="B643" s="252">
        <v>2025</v>
      </c>
      <c r="C643" s="252">
        <v>2050</v>
      </c>
      <c r="D643" s="252">
        <v>2050</v>
      </c>
      <c r="E643" s="252">
        <v>2050</v>
      </c>
      <c r="F643" s="252">
        <v>2050</v>
      </c>
      <c r="G643" s="252">
        <v>2050</v>
      </c>
      <c r="H643" s="252">
        <v>2050</v>
      </c>
      <c r="I643" s="252">
        <v>2050</v>
      </c>
      <c r="J643" s="252">
        <v>2050</v>
      </c>
      <c r="K643" s="252" t="s">
        <v>17</v>
      </c>
      <c r="N643" s="251"/>
      <c r="O643" s="251"/>
      <c r="P643" s="251"/>
      <c r="U643" s="256"/>
    </row>
    <row r="644" spans="1:21">
      <c r="A644" s="248" t="s">
        <v>221</v>
      </c>
      <c r="B644" s="282">
        <v>4.6890000000000001</v>
      </c>
      <c r="C644" s="282">
        <v>31.887</v>
      </c>
      <c r="D644" s="282">
        <v>23.887</v>
      </c>
      <c r="E644" s="282">
        <v>29.887</v>
      </c>
      <c r="F644" s="282">
        <v>31.887</v>
      </c>
      <c r="G644" s="282">
        <v>37</v>
      </c>
      <c r="H644" s="282">
        <v>52</v>
      </c>
      <c r="I644" s="282">
        <v>38</v>
      </c>
      <c r="J644" s="282">
        <v>38</v>
      </c>
      <c r="K644" s="244" t="s">
        <v>100</v>
      </c>
      <c r="N644" s="244"/>
      <c r="O644" s="244"/>
      <c r="P644" s="244"/>
      <c r="U644" s="244"/>
    </row>
    <row r="645" spans="1:21">
      <c r="A645" s="248" t="s">
        <v>222</v>
      </c>
      <c r="B645" s="282">
        <v>0</v>
      </c>
      <c r="C645" s="282">
        <v>30.7</v>
      </c>
      <c r="D645" s="282">
        <v>42.7</v>
      </c>
      <c r="E645" s="282">
        <v>20.7</v>
      </c>
      <c r="F645" s="282">
        <v>6.7</v>
      </c>
      <c r="G645" s="282">
        <v>0</v>
      </c>
      <c r="H645" s="282">
        <v>0</v>
      </c>
      <c r="I645" s="282">
        <v>0</v>
      </c>
      <c r="J645" s="282">
        <v>0</v>
      </c>
      <c r="K645" s="244" t="s">
        <v>100</v>
      </c>
      <c r="N645" s="244"/>
      <c r="O645" s="244"/>
      <c r="P645" s="244"/>
      <c r="U645" s="244"/>
    </row>
    <row r="646" spans="1:21">
      <c r="A646" s="248" t="s">
        <v>223</v>
      </c>
      <c r="B646" s="282">
        <v>0</v>
      </c>
      <c r="C646" s="282">
        <v>15.7</v>
      </c>
      <c r="D646" s="282">
        <v>21.691599999999998</v>
      </c>
      <c r="E646" s="282">
        <v>10.7</v>
      </c>
      <c r="F646" s="282">
        <v>3.7</v>
      </c>
      <c r="G646" s="282">
        <v>0</v>
      </c>
      <c r="H646" s="282">
        <v>0</v>
      </c>
      <c r="I646" s="282">
        <v>0</v>
      </c>
      <c r="J646" s="282">
        <v>0</v>
      </c>
      <c r="K646" s="244" t="s">
        <v>100</v>
      </c>
      <c r="N646" s="244"/>
      <c r="O646" s="244"/>
      <c r="P646" s="244"/>
      <c r="U646" s="244"/>
    </row>
    <row r="647" spans="1:21">
      <c r="A647" s="248" t="s">
        <v>224</v>
      </c>
      <c r="B647" s="282">
        <v>0</v>
      </c>
      <c r="C647" s="282">
        <v>15</v>
      </c>
      <c r="D647" s="282">
        <v>21.008400000000002</v>
      </c>
      <c r="E647" s="282">
        <v>10</v>
      </c>
      <c r="F647" s="282">
        <v>3</v>
      </c>
      <c r="G647" s="282">
        <v>0</v>
      </c>
      <c r="H647" s="282">
        <v>0</v>
      </c>
      <c r="I647" s="282">
        <v>0</v>
      </c>
      <c r="J647" s="282">
        <v>0</v>
      </c>
      <c r="K647" s="244" t="s">
        <v>100</v>
      </c>
      <c r="N647" s="244"/>
      <c r="O647" s="244"/>
      <c r="P647" s="244"/>
      <c r="U647" s="244"/>
    </row>
    <row r="648" spans="1:21">
      <c r="A648" s="248" t="s">
        <v>102</v>
      </c>
      <c r="B648" s="282">
        <v>0</v>
      </c>
      <c r="C648" s="282">
        <v>4.05</v>
      </c>
      <c r="D648" s="282">
        <v>6.05</v>
      </c>
      <c r="E648" s="282">
        <v>4.9999999999999996E-2</v>
      </c>
      <c r="F648" s="282">
        <v>4.9999999999999996E-2</v>
      </c>
      <c r="G648" s="282">
        <v>8</v>
      </c>
      <c r="H648" s="282">
        <v>20</v>
      </c>
      <c r="I648" s="282">
        <v>0</v>
      </c>
      <c r="J648" s="282">
        <v>8</v>
      </c>
      <c r="K648" s="244" t="s">
        <v>100</v>
      </c>
      <c r="N648" s="244"/>
      <c r="O648" s="244"/>
      <c r="P648" s="244"/>
      <c r="U648" s="244"/>
    </row>
    <row r="649" spans="1:21">
      <c r="A649" s="248" t="s">
        <v>225</v>
      </c>
      <c r="B649" s="282">
        <v>7.1779999999999999</v>
      </c>
      <c r="C649" s="282">
        <v>13</v>
      </c>
      <c r="D649" s="282">
        <v>17</v>
      </c>
      <c r="E649" s="282">
        <v>10</v>
      </c>
      <c r="F649" s="282">
        <v>10</v>
      </c>
      <c r="G649" s="282">
        <v>15</v>
      </c>
      <c r="H649" s="282">
        <v>20</v>
      </c>
      <c r="I649" s="282">
        <v>10</v>
      </c>
      <c r="J649" s="282">
        <v>10</v>
      </c>
      <c r="K649" s="244" t="s">
        <v>100</v>
      </c>
      <c r="N649" s="244"/>
      <c r="O649" s="244"/>
      <c r="P649" s="244"/>
      <c r="U649" s="244"/>
    </row>
    <row r="650" spans="1:21">
      <c r="A650" s="248" t="s">
        <v>226</v>
      </c>
      <c r="B650" s="282">
        <v>15.257999999999999</v>
      </c>
      <c r="C650" s="282">
        <v>36.536999999999999</v>
      </c>
      <c r="D650" s="282">
        <v>49.844000000000001</v>
      </c>
      <c r="E650" s="282">
        <v>24.204999999999998</v>
      </c>
      <c r="F650" s="282">
        <v>24.204999999999998</v>
      </c>
      <c r="G650" s="282">
        <v>58.474976386840702</v>
      </c>
      <c r="H650" s="282">
        <v>58.474976386840702</v>
      </c>
      <c r="I650" s="282">
        <v>49.242085378392161</v>
      </c>
      <c r="J650" s="282">
        <v>36.93156403379411</v>
      </c>
      <c r="K650" s="244" t="s">
        <v>100</v>
      </c>
      <c r="N650" s="244"/>
      <c r="O650" s="244"/>
      <c r="P650" s="244"/>
      <c r="U650" s="244"/>
    </row>
    <row r="651" spans="1:21">
      <c r="A651" s="248" t="s">
        <v>227</v>
      </c>
      <c r="B651" s="282">
        <v>10.345000000000001</v>
      </c>
      <c r="C651" s="282">
        <v>43.886000000000003</v>
      </c>
      <c r="D651" s="282">
        <v>66.623000000000005</v>
      </c>
      <c r="E651" s="282">
        <v>40.374000000000002</v>
      </c>
      <c r="F651" s="282">
        <v>28.052</v>
      </c>
      <c r="G651" s="282">
        <v>66.622800648329331</v>
      </c>
      <c r="H651" s="282">
        <v>56.103411072277332</v>
      </c>
      <c r="I651" s="282">
        <v>42.07755830420799</v>
      </c>
      <c r="J651" s="282">
        <v>28.05170553613867</v>
      </c>
      <c r="K651" s="244" t="s">
        <v>100</v>
      </c>
      <c r="N651" s="244"/>
      <c r="O651" s="244"/>
      <c r="P651" s="244"/>
      <c r="U651" s="244"/>
    </row>
    <row r="652" spans="1:21">
      <c r="A652" s="248" t="s">
        <v>228</v>
      </c>
      <c r="B652" s="282">
        <v>7.6391338503799995</v>
      </c>
      <c r="C652" s="282">
        <v>36.499338503799997</v>
      </c>
      <c r="D652" s="282">
        <v>58.029873905319995</v>
      </c>
      <c r="E652" s="282">
        <v>36.490803102279997</v>
      </c>
      <c r="F652" s="282">
        <v>24.90280310228</v>
      </c>
      <c r="G652" s="282">
        <v>58</v>
      </c>
      <c r="H652" s="282">
        <v>58</v>
      </c>
      <c r="I652" s="282">
        <v>35</v>
      </c>
      <c r="J652" s="282">
        <v>35</v>
      </c>
      <c r="K652" s="244" t="s">
        <v>100</v>
      </c>
      <c r="N652" s="244"/>
      <c r="O652" s="244"/>
      <c r="P652" s="244"/>
      <c r="U652" s="244"/>
    </row>
    <row r="653" spans="1:21">
      <c r="A653" s="248" t="s">
        <v>229</v>
      </c>
      <c r="B653" s="285">
        <v>0</v>
      </c>
      <c r="C653" s="282">
        <v>0</v>
      </c>
      <c r="D653" s="282">
        <v>0</v>
      </c>
      <c r="E653" s="282">
        <v>0</v>
      </c>
      <c r="F653" s="282">
        <v>0</v>
      </c>
      <c r="G653" s="282">
        <v>0</v>
      </c>
      <c r="H653" s="282">
        <v>0</v>
      </c>
      <c r="I653" s="282">
        <v>0</v>
      </c>
      <c r="J653" s="282">
        <v>0</v>
      </c>
      <c r="K653" s="244" t="s">
        <v>100</v>
      </c>
      <c r="N653" s="244"/>
      <c r="O653" s="244"/>
      <c r="P653" s="244"/>
      <c r="U653" s="244"/>
    </row>
    <row r="654" spans="1:21">
      <c r="A654" s="249" t="s">
        <v>55</v>
      </c>
      <c r="B654" s="289">
        <v>0.41799999999999998</v>
      </c>
      <c r="C654" s="281">
        <v>0</v>
      </c>
      <c r="D654" s="281">
        <v>0</v>
      </c>
      <c r="E654" s="281">
        <v>0</v>
      </c>
      <c r="F654" s="281">
        <v>0</v>
      </c>
      <c r="G654" s="281">
        <v>0</v>
      </c>
      <c r="H654" s="281">
        <v>0</v>
      </c>
      <c r="I654" s="281">
        <v>0</v>
      </c>
      <c r="J654" s="281">
        <v>0</v>
      </c>
      <c r="K654" s="244" t="s">
        <v>100</v>
      </c>
    </row>
    <row r="655" spans="1:21">
      <c r="A655" s="249" t="s">
        <v>230</v>
      </c>
      <c r="B655" s="289">
        <v>3.7999999999999999E-2</v>
      </c>
      <c r="C655" s="281">
        <v>3.7999999999999999E-2</v>
      </c>
      <c r="D655" s="281">
        <v>3.7999999999999999E-2</v>
      </c>
      <c r="E655" s="281">
        <v>3.7999999999999999E-2</v>
      </c>
      <c r="F655" s="281">
        <v>3.7999999999999999E-2</v>
      </c>
      <c r="G655" s="281">
        <v>0.1194686852199371</v>
      </c>
      <c r="H655" s="281">
        <v>9.8286491924662697E-2</v>
      </c>
      <c r="I655" s="281">
        <v>0.196553657780004</v>
      </c>
      <c r="J655" s="281">
        <v>0.21953771220975304</v>
      </c>
      <c r="K655" s="244" t="s">
        <v>100</v>
      </c>
    </row>
    <row r="656" spans="1:21">
      <c r="A656" s="249" t="s">
        <v>225</v>
      </c>
      <c r="B656" s="289">
        <v>4.6890000000000001</v>
      </c>
      <c r="C656" s="281">
        <v>66.637</v>
      </c>
      <c r="D656" s="281">
        <v>72.637</v>
      </c>
      <c r="E656" s="281">
        <v>50.637</v>
      </c>
      <c r="F656" s="281">
        <v>38.637</v>
      </c>
      <c r="G656" s="281">
        <v>45</v>
      </c>
      <c r="H656" s="281">
        <v>72</v>
      </c>
      <c r="I656" s="281">
        <v>38</v>
      </c>
      <c r="J656" s="281">
        <v>46</v>
      </c>
      <c r="K656" s="244" t="s">
        <v>100</v>
      </c>
    </row>
    <row r="657" spans="1:11">
      <c r="A657" s="249" t="s">
        <v>231</v>
      </c>
      <c r="B657" s="289">
        <v>4.6890000000000001</v>
      </c>
      <c r="C657" s="281">
        <v>47.587000000000003</v>
      </c>
      <c r="D657" s="281">
        <v>45.578599999999994</v>
      </c>
      <c r="E657" s="281">
        <v>40.587000000000003</v>
      </c>
      <c r="F657" s="281">
        <v>35.587000000000003</v>
      </c>
      <c r="G657" s="281">
        <v>37</v>
      </c>
      <c r="H657" s="281">
        <v>52</v>
      </c>
      <c r="I657" s="281">
        <v>38</v>
      </c>
      <c r="J657" s="281">
        <v>38</v>
      </c>
      <c r="K657" s="244" t="s">
        <v>100</v>
      </c>
    </row>
    <row r="658" spans="1:11">
      <c r="A658" s="249" t="s">
        <v>232</v>
      </c>
      <c r="B658" s="289">
        <v>0</v>
      </c>
      <c r="C658" s="281">
        <v>19.05</v>
      </c>
      <c r="D658" s="281">
        <v>27.058400000000002</v>
      </c>
      <c r="E658" s="281">
        <v>10.050000000000001</v>
      </c>
      <c r="F658" s="281">
        <v>3.05</v>
      </c>
      <c r="G658" s="281">
        <v>8</v>
      </c>
      <c r="H658" s="281">
        <v>20</v>
      </c>
      <c r="I658" s="281">
        <v>0</v>
      </c>
      <c r="J658" s="281">
        <v>8</v>
      </c>
      <c r="K658" s="244" t="s">
        <v>100</v>
      </c>
    </row>
    <row r="659" spans="1:11">
      <c r="A659" s="249" t="s">
        <v>233</v>
      </c>
      <c r="B659" s="289">
        <v>33.24213385038</v>
      </c>
      <c r="C659" s="281">
        <v>116.92233850380001</v>
      </c>
      <c r="D659" s="281">
        <v>174.49687390532</v>
      </c>
      <c r="E659" s="281">
        <v>101.06980310228001</v>
      </c>
      <c r="F659" s="281">
        <v>77.159803102279994</v>
      </c>
      <c r="G659" s="281">
        <v>183.09777703517003</v>
      </c>
      <c r="H659" s="281">
        <v>172.57838745911803</v>
      </c>
      <c r="I659" s="281">
        <v>126.31964368260014</v>
      </c>
      <c r="J659" s="281">
        <v>99.983269569932787</v>
      </c>
      <c r="K659" s="244" t="s">
        <v>100</v>
      </c>
    </row>
    <row r="661" spans="1:11">
      <c r="A661" s="220" t="s">
        <v>278</v>
      </c>
    </row>
    <row r="662" spans="1:11">
      <c r="A662" s="254" t="s">
        <v>277</v>
      </c>
      <c r="B662" s="255"/>
      <c r="C662" s="255"/>
      <c r="D662" s="255"/>
      <c r="E662" s="255"/>
      <c r="F662" s="255"/>
      <c r="G662" s="255"/>
      <c r="H662" s="255"/>
      <c r="I662" s="255"/>
      <c r="J662" s="255"/>
      <c r="K662" s="255"/>
    </row>
    <row r="663" spans="1:11">
      <c r="A663" s="278" t="s">
        <v>108</v>
      </c>
      <c r="B663" s="251" t="s">
        <v>13</v>
      </c>
      <c r="C663" s="251" t="s">
        <v>13</v>
      </c>
      <c r="D663" s="251" t="s">
        <v>14</v>
      </c>
      <c r="E663" s="251" t="s">
        <v>15</v>
      </c>
      <c r="F663" s="251" t="s">
        <v>16</v>
      </c>
      <c r="G663" s="251" t="s">
        <v>259</v>
      </c>
      <c r="H663" s="251" t="s">
        <v>260</v>
      </c>
      <c r="I663" s="251" t="s">
        <v>261</v>
      </c>
      <c r="J663" s="251" t="s">
        <v>262</v>
      </c>
      <c r="K663" s="251"/>
    </row>
    <row r="664" spans="1:11">
      <c r="A664" s="279" t="s">
        <v>285</v>
      </c>
      <c r="B664" s="252">
        <v>2025</v>
      </c>
      <c r="C664" s="252">
        <v>2050</v>
      </c>
      <c r="D664" s="252">
        <v>2050</v>
      </c>
      <c r="E664" s="252">
        <v>2050</v>
      </c>
      <c r="F664" s="252">
        <v>2050</v>
      </c>
      <c r="G664" s="252">
        <v>2050</v>
      </c>
      <c r="H664" s="252">
        <v>2050</v>
      </c>
      <c r="I664" s="252">
        <v>2050</v>
      </c>
      <c r="J664" s="252">
        <v>2050</v>
      </c>
      <c r="K664" s="252" t="s">
        <v>17</v>
      </c>
    </row>
    <row r="665" spans="1:11">
      <c r="A665" s="241" t="s">
        <v>274</v>
      </c>
      <c r="B665" s="290">
        <v>0.48599999999999988</v>
      </c>
      <c r="C665" s="281">
        <v>6.886000000000001</v>
      </c>
      <c r="D665" s="281">
        <v>5.4859999999999998</v>
      </c>
      <c r="E665" s="281">
        <v>3.2</v>
      </c>
      <c r="F665" s="281">
        <v>0</v>
      </c>
      <c r="G665" s="281">
        <v>0</v>
      </c>
      <c r="H665" s="281">
        <v>3</v>
      </c>
      <c r="I665" s="281">
        <v>8.0000000000000018</v>
      </c>
      <c r="J665" s="281">
        <v>0</v>
      </c>
      <c r="K665" s="221" t="s">
        <v>100</v>
      </c>
    </row>
    <row r="666" spans="1:11">
      <c r="A666" s="241" t="s">
        <v>279</v>
      </c>
      <c r="B666" s="289">
        <v>4.0119999999999996</v>
      </c>
      <c r="C666" s="281">
        <v>1.58</v>
      </c>
      <c r="D666" s="281">
        <v>0</v>
      </c>
      <c r="E666" s="281">
        <v>1.58</v>
      </c>
      <c r="F666" s="281">
        <v>0</v>
      </c>
      <c r="G666" s="281">
        <v>0</v>
      </c>
      <c r="H666" s="281">
        <v>0</v>
      </c>
      <c r="I666" s="281">
        <v>0</v>
      </c>
      <c r="J666" s="281">
        <v>0</v>
      </c>
      <c r="K666" s="221" t="s">
        <v>100</v>
      </c>
    </row>
    <row r="667" spans="1:11">
      <c r="A667" s="241" t="s">
        <v>110</v>
      </c>
      <c r="B667" s="289">
        <v>16.892000000000003</v>
      </c>
      <c r="C667" s="281">
        <v>0.38400000000000001</v>
      </c>
      <c r="D667" s="281">
        <v>0.13400000000000001</v>
      </c>
      <c r="E667" s="281">
        <v>9.5708797168932325</v>
      </c>
      <c r="F667" s="281">
        <v>0.29697916666666668</v>
      </c>
      <c r="G667" s="281">
        <v>0</v>
      </c>
      <c r="H667" s="281">
        <v>0</v>
      </c>
      <c r="I667" s="281">
        <v>0</v>
      </c>
      <c r="J667" s="281">
        <v>0</v>
      </c>
      <c r="K667" s="221" t="s">
        <v>100</v>
      </c>
    </row>
    <row r="668" spans="1:11">
      <c r="A668" s="241" t="s">
        <v>111</v>
      </c>
      <c r="B668" s="289">
        <v>0</v>
      </c>
      <c r="C668" s="281">
        <v>15.179</v>
      </c>
      <c r="D668" s="281">
        <v>17.649999999999999</v>
      </c>
      <c r="E668" s="281">
        <v>6.5790000000000015</v>
      </c>
      <c r="F668" s="281">
        <v>21.013627543516865</v>
      </c>
      <c r="G668" s="281">
        <v>20</v>
      </c>
      <c r="H668" s="281">
        <v>15</v>
      </c>
      <c r="I668" s="281">
        <v>11</v>
      </c>
      <c r="J668" s="281">
        <v>15</v>
      </c>
      <c r="K668" s="221" t="s">
        <v>100</v>
      </c>
    </row>
    <row r="669" spans="1:11">
      <c r="A669" s="241" t="s">
        <v>236</v>
      </c>
      <c r="B669" s="289">
        <v>1.6268701129999998</v>
      </c>
      <c r="C669" s="281">
        <v>0</v>
      </c>
      <c r="D669" s="281">
        <v>0</v>
      </c>
      <c r="E669" s="281">
        <v>0.28178707042171808</v>
      </c>
      <c r="F669" s="281">
        <v>0.28178707042171808</v>
      </c>
      <c r="G669" s="281">
        <v>0</v>
      </c>
      <c r="H669" s="281">
        <v>0</v>
      </c>
      <c r="I669" s="281">
        <v>0</v>
      </c>
      <c r="J669" s="281">
        <v>0</v>
      </c>
      <c r="K669" s="221" t="s">
        <v>100</v>
      </c>
    </row>
    <row r="670" spans="1:11">
      <c r="A670" s="241" t="s">
        <v>113</v>
      </c>
      <c r="B670" s="289">
        <v>23.016870113</v>
      </c>
      <c r="C670" s="281">
        <v>24.029</v>
      </c>
      <c r="D670" s="281">
        <v>23.27</v>
      </c>
      <c r="E670" s="281">
        <v>21.21166678731495</v>
      </c>
      <c r="F670" s="281">
        <v>21.592393780605249</v>
      </c>
      <c r="G670" s="281">
        <v>20</v>
      </c>
      <c r="H670" s="281">
        <v>18</v>
      </c>
      <c r="I670" s="281">
        <v>19</v>
      </c>
      <c r="J670" s="281">
        <v>15</v>
      </c>
      <c r="K670" s="221" t="s">
        <v>100</v>
      </c>
    </row>
    <row r="671" spans="1:11">
      <c r="A671" s="241" t="s">
        <v>280</v>
      </c>
      <c r="B671" s="291">
        <v>0.8</v>
      </c>
      <c r="C671" s="281">
        <v>0</v>
      </c>
      <c r="D671" s="281">
        <v>0</v>
      </c>
      <c r="E671" s="281">
        <v>0.28178707042171808</v>
      </c>
      <c r="F671" s="281">
        <v>0.28178707042171808</v>
      </c>
      <c r="G671" s="281">
        <v>0</v>
      </c>
      <c r="H671" s="281">
        <v>0</v>
      </c>
      <c r="I671" s="281">
        <v>0</v>
      </c>
      <c r="J671" s="281">
        <v>0</v>
      </c>
      <c r="K671" s="221" t="s">
        <v>100</v>
      </c>
    </row>
    <row r="672" spans="1:11">
      <c r="A672" s="241" t="s">
        <v>281</v>
      </c>
      <c r="B672" s="289">
        <v>0.8</v>
      </c>
      <c r="C672" s="281">
        <v>0</v>
      </c>
      <c r="D672" s="281">
        <v>0</v>
      </c>
      <c r="E672" s="281">
        <v>0</v>
      </c>
      <c r="F672" s="281">
        <v>0</v>
      </c>
      <c r="G672" s="281">
        <v>0</v>
      </c>
      <c r="H672" s="281">
        <v>0</v>
      </c>
      <c r="I672" s="281">
        <v>0</v>
      </c>
      <c r="J672" s="281">
        <v>0</v>
      </c>
      <c r="K672" s="221" t="s">
        <v>100</v>
      </c>
    </row>
    <row r="673" spans="2:10">
      <c r="B673" s="280"/>
      <c r="C673" s="280"/>
      <c r="D673" s="280"/>
      <c r="E673" s="280"/>
      <c r="F673" s="280"/>
      <c r="G673" s="280"/>
      <c r="H673" s="280"/>
      <c r="I673" s="280"/>
      <c r="J673" s="280"/>
    </row>
  </sheetData>
  <phoneticPr fontId="12" type="noConversion"/>
  <pageMargins left="0.7" right="0.7" top="0.75" bottom="0.75" header="0.3" footer="0.3"/>
  <headerFooter>
    <oddFooter>&amp;C_x000D_&amp;1#&amp;"Calibri"&amp;10&amp;K000000 Intern/Internal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739CD-6862-F147-A225-26E8074DB263}">
  <dimension ref="A1:U48"/>
  <sheetViews>
    <sheetView showGridLines="0" tabSelected="1" workbookViewId="0">
      <selection activeCell="B41" sqref="B41:T42"/>
    </sheetView>
  </sheetViews>
  <sheetFormatPr baseColWidth="10" defaultColWidth="11" defaultRowHeight="16"/>
  <cols>
    <col min="1" max="1" width="25.1640625" customWidth="1"/>
  </cols>
  <sheetData>
    <row r="1" spans="1:21">
      <c r="A1" t="s">
        <v>282</v>
      </c>
    </row>
    <row r="2" spans="1:21">
      <c r="A2" s="86" t="s">
        <v>283</v>
      </c>
      <c r="B2" s="86"/>
      <c r="C2" s="86"/>
      <c r="D2" s="86"/>
      <c r="E2" s="86"/>
      <c r="F2" s="86"/>
      <c r="G2" s="86"/>
      <c r="H2" s="86"/>
      <c r="I2" s="86"/>
      <c r="J2" s="86"/>
      <c r="K2" s="86"/>
      <c r="L2" s="86"/>
      <c r="M2" s="86"/>
      <c r="N2" s="86"/>
      <c r="O2" s="86"/>
      <c r="P2" s="86"/>
      <c r="Q2" s="86"/>
      <c r="R2" s="86"/>
      <c r="S2" s="86"/>
      <c r="T2" s="86"/>
      <c r="U2" s="86"/>
    </row>
    <row r="3" spans="1:21">
      <c r="A3" s="201" t="s">
        <v>108</v>
      </c>
      <c r="B3" s="293" t="s">
        <v>13</v>
      </c>
      <c r="C3" s="293" t="s">
        <v>14</v>
      </c>
      <c r="D3" s="293" t="s">
        <v>15</v>
      </c>
      <c r="E3" s="293" t="s">
        <v>16</v>
      </c>
      <c r="F3" s="293" t="s">
        <v>13</v>
      </c>
      <c r="G3" s="293" t="s">
        <v>14</v>
      </c>
      <c r="H3" s="293" t="s">
        <v>15</v>
      </c>
      <c r="I3" s="293" t="s">
        <v>16</v>
      </c>
      <c r="J3" s="293" t="s">
        <v>284</v>
      </c>
      <c r="K3" s="293" t="s">
        <v>14</v>
      </c>
      <c r="L3" s="293" t="s">
        <v>15</v>
      </c>
      <c r="M3" s="293" t="s">
        <v>16</v>
      </c>
      <c r="N3" s="293" t="s">
        <v>13</v>
      </c>
      <c r="O3" s="293" t="s">
        <v>14</v>
      </c>
      <c r="P3" s="293" t="s">
        <v>15</v>
      </c>
      <c r="Q3" s="293" t="s">
        <v>16</v>
      </c>
      <c r="R3" s="293" t="s">
        <v>13</v>
      </c>
      <c r="S3" s="293" t="s">
        <v>14</v>
      </c>
      <c r="T3" s="293" t="s">
        <v>15</v>
      </c>
      <c r="U3" s="293" t="s">
        <v>16</v>
      </c>
    </row>
    <row r="4" spans="1:21">
      <c r="A4" s="202" t="s">
        <v>285</v>
      </c>
      <c r="B4" s="294">
        <v>2025</v>
      </c>
      <c r="C4" s="294">
        <v>2025</v>
      </c>
      <c r="D4" s="294">
        <v>2025</v>
      </c>
      <c r="E4" s="294">
        <v>2025</v>
      </c>
      <c r="F4" s="294">
        <v>2030</v>
      </c>
      <c r="G4" s="294">
        <v>2030</v>
      </c>
      <c r="H4" s="294">
        <v>2030</v>
      </c>
      <c r="I4" s="294">
        <v>2030</v>
      </c>
      <c r="J4" s="294">
        <v>2035</v>
      </c>
      <c r="K4" s="294">
        <v>2035</v>
      </c>
      <c r="L4" s="294">
        <v>2035</v>
      </c>
      <c r="M4" s="294">
        <v>2035</v>
      </c>
      <c r="N4" s="294">
        <v>2040</v>
      </c>
      <c r="O4" s="294">
        <v>2040</v>
      </c>
      <c r="P4" s="294">
        <v>2040</v>
      </c>
      <c r="Q4" s="294">
        <v>2040</v>
      </c>
      <c r="R4" s="294">
        <v>2050</v>
      </c>
      <c r="S4" s="294">
        <v>2050</v>
      </c>
      <c r="T4" s="294">
        <v>2050</v>
      </c>
      <c r="U4" s="294">
        <v>2050</v>
      </c>
    </row>
    <row r="5" spans="1:21">
      <c r="A5" s="150" t="s">
        <v>286</v>
      </c>
      <c r="B5" s="203">
        <v>173808</v>
      </c>
      <c r="C5" s="203">
        <v>173808</v>
      </c>
      <c r="D5" s="203">
        <v>173808</v>
      </c>
      <c r="E5" s="203">
        <v>173808</v>
      </c>
      <c r="F5" s="203">
        <v>647914</v>
      </c>
      <c r="G5" s="203">
        <v>680309.70000000007</v>
      </c>
      <c r="H5" s="203">
        <v>592378.51428571425</v>
      </c>
      <c r="I5" s="203">
        <v>592378.51428571425</v>
      </c>
      <c r="J5" s="203">
        <v>1085300</v>
      </c>
      <c r="K5" s="203">
        <v>1171219.5833333333</v>
      </c>
      <c r="L5" s="203">
        <v>963203.75</v>
      </c>
      <c r="M5" s="203">
        <v>592378.51428571425</v>
      </c>
      <c r="N5" s="203">
        <v>1402836</v>
      </c>
      <c r="O5" s="203">
        <v>1551371.5764705883</v>
      </c>
      <c r="P5" s="203">
        <v>1229544.4941176469</v>
      </c>
      <c r="Q5" s="203">
        <v>963203.75</v>
      </c>
      <c r="R5" s="203">
        <v>1845204</v>
      </c>
      <c r="S5" s="203">
        <v>2135652.777777778</v>
      </c>
      <c r="T5" s="203">
        <v>1554755.2222222225</v>
      </c>
      <c r="U5" s="203">
        <v>1554755.2222222225</v>
      </c>
    </row>
    <row r="6" spans="1:21">
      <c r="B6" s="13"/>
      <c r="C6" s="13"/>
      <c r="D6" s="13"/>
      <c r="E6" s="13"/>
      <c r="F6" s="13"/>
      <c r="G6" s="13"/>
      <c r="H6" s="13"/>
      <c r="I6" s="13"/>
      <c r="J6" s="13"/>
      <c r="K6" s="13"/>
      <c r="L6" s="13"/>
      <c r="M6" s="13"/>
      <c r="N6" s="13"/>
      <c r="O6" s="13"/>
      <c r="P6" s="118"/>
      <c r="Q6" s="118"/>
      <c r="R6" s="118"/>
      <c r="S6" s="118"/>
      <c r="T6" s="118"/>
      <c r="U6" s="13"/>
    </row>
    <row r="7" spans="1:21">
      <c r="T7" s="119"/>
    </row>
    <row r="8" spans="1:21">
      <c r="B8" s="119"/>
      <c r="C8" s="119"/>
      <c r="D8" s="119"/>
      <c r="E8" s="119"/>
      <c r="F8" s="119"/>
      <c r="G8" s="119"/>
      <c r="H8" s="119"/>
      <c r="I8" s="119"/>
      <c r="J8" s="119"/>
      <c r="K8" s="119"/>
      <c r="L8" s="119"/>
      <c r="M8" s="119"/>
      <c r="N8" s="119"/>
      <c r="O8" s="119"/>
      <c r="P8" s="119"/>
      <c r="Q8" s="119"/>
      <c r="R8" s="119"/>
      <c r="S8" s="119"/>
      <c r="T8" s="119"/>
      <c r="U8" s="119"/>
    </row>
    <row r="9" spans="1:21">
      <c r="A9" t="s">
        <v>287</v>
      </c>
    </row>
    <row r="10" spans="1:21">
      <c r="A10" s="86" t="s">
        <v>288</v>
      </c>
      <c r="B10" s="86"/>
      <c r="C10" s="86"/>
      <c r="D10" s="86"/>
      <c r="E10" s="86"/>
      <c r="F10" s="86"/>
      <c r="G10" s="86"/>
      <c r="H10" s="86"/>
      <c r="I10" s="86"/>
      <c r="J10" s="86"/>
      <c r="K10" s="86"/>
      <c r="L10" s="86"/>
      <c r="M10" s="86"/>
      <c r="N10" s="86"/>
      <c r="O10" s="86"/>
      <c r="P10" s="86"/>
      <c r="Q10" s="86"/>
      <c r="R10" s="86"/>
      <c r="S10" s="86"/>
      <c r="T10" s="86"/>
      <c r="U10" s="86"/>
    </row>
    <row r="11" spans="1:21">
      <c r="A11" s="24" t="s">
        <v>108</v>
      </c>
      <c r="B11" s="295" t="s">
        <v>13</v>
      </c>
      <c r="C11" s="295" t="s">
        <v>14</v>
      </c>
      <c r="D11" s="295" t="s">
        <v>15</v>
      </c>
      <c r="E11" s="295" t="s">
        <v>16</v>
      </c>
      <c r="F11" s="295" t="s">
        <v>13</v>
      </c>
      <c r="G11" s="295" t="s">
        <v>14</v>
      </c>
      <c r="H11" s="295" t="s">
        <v>15</v>
      </c>
      <c r="I11" s="295" t="s">
        <v>16</v>
      </c>
      <c r="J11" s="295" t="s">
        <v>284</v>
      </c>
      <c r="K11" s="295" t="s">
        <v>14</v>
      </c>
      <c r="L11" s="295" t="s">
        <v>15</v>
      </c>
      <c r="M11" s="295" t="s">
        <v>16</v>
      </c>
      <c r="N11" s="295" t="s">
        <v>13</v>
      </c>
      <c r="O11" s="295" t="s">
        <v>14</v>
      </c>
      <c r="P11" s="295" t="s">
        <v>15</v>
      </c>
      <c r="Q11" s="295" t="s">
        <v>16</v>
      </c>
      <c r="R11" s="295" t="s">
        <v>13</v>
      </c>
      <c r="S11" s="295" t="s">
        <v>14</v>
      </c>
      <c r="T11" s="295" t="s">
        <v>15</v>
      </c>
      <c r="U11" s="295" t="s">
        <v>16</v>
      </c>
    </row>
    <row r="12" spans="1:21">
      <c r="A12" s="26" t="s">
        <v>182</v>
      </c>
      <c r="B12" s="296">
        <v>2025</v>
      </c>
      <c r="C12" s="296">
        <v>2025</v>
      </c>
      <c r="D12" s="296">
        <v>2025</v>
      </c>
      <c r="E12" s="296">
        <v>2025</v>
      </c>
      <c r="F12" s="296">
        <v>2030</v>
      </c>
      <c r="G12" s="296">
        <v>2030</v>
      </c>
      <c r="H12" s="296">
        <v>2030</v>
      </c>
      <c r="I12" s="296">
        <v>2030</v>
      </c>
      <c r="J12" s="296">
        <v>2035</v>
      </c>
      <c r="K12" s="296">
        <v>2035</v>
      </c>
      <c r="L12" s="296">
        <v>2035</v>
      </c>
      <c r="M12" s="296">
        <v>2035</v>
      </c>
      <c r="N12" s="296">
        <v>2040</v>
      </c>
      <c r="O12" s="296">
        <v>2040</v>
      </c>
      <c r="P12" s="296">
        <v>2040</v>
      </c>
      <c r="Q12" s="296">
        <v>2040</v>
      </c>
      <c r="R12" s="296">
        <v>2050</v>
      </c>
      <c r="S12" s="296">
        <v>2050</v>
      </c>
      <c r="T12" s="296">
        <v>2050</v>
      </c>
      <c r="U12" s="296">
        <v>2050</v>
      </c>
    </row>
    <row r="13" spans="1:21">
      <c r="A13" s="120" t="s">
        <v>288</v>
      </c>
      <c r="B13" s="203">
        <v>20148.415510044641</v>
      </c>
      <c r="C13" s="203">
        <v>20148.415510044641</v>
      </c>
      <c r="D13" s="203">
        <v>20148.415510044641</v>
      </c>
      <c r="E13" s="203">
        <v>20148.415510044641</v>
      </c>
      <c r="F13" s="203">
        <v>75108.398271512589</v>
      </c>
      <c r="G13" s="203">
        <v>78863.818185088239</v>
      </c>
      <c r="H13" s="203">
        <v>68670.535562525794</v>
      </c>
      <c r="I13" s="203">
        <v>68670.535562525794</v>
      </c>
      <c r="J13" s="203">
        <v>125811.67353085845</v>
      </c>
      <c r="K13" s="203">
        <v>135771.7643520514</v>
      </c>
      <c r="L13" s="203">
        <v>111657.86025863687</v>
      </c>
      <c r="M13" s="203">
        <v>111657.86025863687</v>
      </c>
      <c r="N13" s="203">
        <v>162621.52847077796</v>
      </c>
      <c r="O13" s="203">
        <v>179840.27854415448</v>
      </c>
      <c r="P13" s="203">
        <v>111657.86025863687</v>
      </c>
      <c r="Q13" s="203">
        <v>111657.86025863687</v>
      </c>
      <c r="R13" s="203">
        <v>213902.33414340197</v>
      </c>
      <c r="S13" s="203">
        <v>247572.14599930786</v>
      </c>
      <c r="T13" s="203">
        <v>180232.5222874961</v>
      </c>
      <c r="U13" s="203">
        <v>180232.5222874961</v>
      </c>
    </row>
    <row r="14" spans="1:21">
      <c r="A14" s="30"/>
      <c r="B14" s="25"/>
      <c r="C14" s="25"/>
      <c r="D14" s="25"/>
      <c r="E14" s="25"/>
      <c r="F14" s="25"/>
      <c r="G14" s="25"/>
      <c r="H14" s="25"/>
      <c r="I14" s="25"/>
      <c r="J14" s="25"/>
      <c r="K14" s="25"/>
      <c r="L14" s="25"/>
      <c r="M14" s="25"/>
      <c r="N14" s="25"/>
      <c r="O14" s="25"/>
      <c r="P14" s="25"/>
      <c r="Q14" s="25"/>
      <c r="R14" s="25"/>
      <c r="S14" s="22"/>
    </row>
    <row r="15" spans="1:21">
      <c r="A15" t="s">
        <v>289</v>
      </c>
      <c r="B15" s="25"/>
      <c r="C15" s="25"/>
      <c r="D15" s="25"/>
      <c r="E15" s="25"/>
      <c r="F15" s="25"/>
      <c r="G15" s="25"/>
      <c r="H15" s="25"/>
      <c r="I15" s="25"/>
      <c r="J15" s="25"/>
      <c r="K15" s="25"/>
      <c r="L15" s="25"/>
      <c r="M15" s="25"/>
      <c r="N15" s="25"/>
      <c r="O15" s="25"/>
      <c r="P15" s="25"/>
      <c r="Q15" s="25"/>
      <c r="R15" s="25"/>
      <c r="S15" s="22"/>
    </row>
    <row r="16" spans="1:21">
      <c r="A16" s="122" t="s">
        <v>290</v>
      </c>
      <c r="B16" s="86"/>
      <c r="C16" s="86"/>
      <c r="D16" s="86"/>
      <c r="E16" s="86"/>
      <c r="F16" s="86"/>
      <c r="G16" s="86"/>
      <c r="H16" s="86"/>
      <c r="I16" s="86"/>
      <c r="J16" s="86"/>
      <c r="K16" s="86"/>
      <c r="L16" s="86"/>
      <c r="M16" s="86"/>
      <c r="N16" s="86"/>
      <c r="O16" s="86"/>
      <c r="P16" s="86"/>
      <c r="Q16" s="86"/>
      <c r="R16" s="86"/>
    </row>
    <row r="17" spans="1:18">
      <c r="A17" s="24" t="s">
        <v>108</v>
      </c>
      <c r="B17" s="295" t="s">
        <v>13</v>
      </c>
      <c r="C17" s="295" t="s">
        <v>14</v>
      </c>
      <c r="D17" s="295" t="s">
        <v>15</v>
      </c>
      <c r="E17" s="295" t="s">
        <v>16</v>
      </c>
      <c r="F17" s="295" t="s">
        <v>284</v>
      </c>
      <c r="G17" s="295" t="s">
        <v>14</v>
      </c>
      <c r="H17" s="295" t="s">
        <v>15</v>
      </c>
      <c r="I17" s="295" t="s">
        <v>16</v>
      </c>
      <c r="J17" s="295" t="s">
        <v>13</v>
      </c>
      <c r="K17" s="295" t="s">
        <v>14</v>
      </c>
      <c r="L17" s="295" t="s">
        <v>15</v>
      </c>
      <c r="M17" s="295" t="s">
        <v>16</v>
      </c>
      <c r="N17" s="295" t="s">
        <v>13</v>
      </c>
      <c r="O17" s="295" t="s">
        <v>14</v>
      </c>
      <c r="P17" s="295" t="s">
        <v>15</v>
      </c>
      <c r="Q17" s="295" t="s">
        <v>16</v>
      </c>
      <c r="R17" s="297"/>
    </row>
    <row r="18" spans="1:18">
      <c r="A18" s="26" t="s">
        <v>182</v>
      </c>
      <c r="B18" s="296">
        <v>2030</v>
      </c>
      <c r="C18" s="296">
        <v>2030</v>
      </c>
      <c r="D18" s="296">
        <v>2030</v>
      </c>
      <c r="E18" s="296">
        <v>2030</v>
      </c>
      <c r="F18" s="296">
        <v>2035</v>
      </c>
      <c r="G18" s="296">
        <v>2035</v>
      </c>
      <c r="H18" s="296">
        <v>2035</v>
      </c>
      <c r="I18" s="296">
        <v>2035</v>
      </c>
      <c r="J18" s="296">
        <v>2040</v>
      </c>
      <c r="K18" s="296">
        <v>2040</v>
      </c>
      <c r="L18" s="296">
        <v>2040</v>
      </c>
      <c r="M18" s="296">
        <v>2040</v>
      </c>
      <c r="N18" s="296">
        <v>2050</v>
      </c>
      <c r="O18" s="296">
        <v>2050</v>
      </c>
      <c r="P18" s="296">
        <v>2050</v>
      </c>
      <c r="Q18" s="296">
        <v>2050</v>
      </c>
      <c r="R18" s="298" t="s">
        <v>17</v>
      </c>
    </row>
    <row r="19" spans="1:18">
      <c r="A19" s="133" t="s">
        <v>291</v>
      </c>
      <c r="B19" s="123">
        <v>0.13219999999999998</v>
      </c>
      <c r="C19" s="123">
        <v>0.14400000000000002</v>
      </c>
      <c r="D19" s="123">
        <v>9.0999999999999998E-2</v>
      </c>
      <c r="E19" s="123">
        <v>8.5000000000000006E-2</v>
      </c>
      <c r="F19" s="123">
        <v>0.23723999999999998</v>
      </c>
      <c r="G19" s="123">
        <v>0.25874000000000003</v>
      </c>
      <c r="H19" s="123">
        <v>0.18027000000000001</v>
      </c>
      <c r="I19" s="123">
        <v>0.18027000000000001</v>
      </c>
      <c r="J19" s="123">
        <v>0.34848000000000001</v>
      </c>
      <c r="K19" s="123">
        <v>0.38632999999999995</v>
      </c>
      <c r="L19" s="123">
        <v>0.21956000000000001</v>
      </c>
      <c r="M19" s="123">
        <v>0.21956000000000001</v>
      </c>
      <c r="N19" s="123">
        <v>0.5</v>
      </c>
      <c r="O19" s="123">
        <v>0.55099999999999993</v>
      </c>
      <c r="P19" s="123">
        <v>0.25</v>
      </c>
      <c r="Q19" s="123">
        <v>0.25</v>
      </c>
      <c r="R19" t="s">
        <v>292</v>
      </c>
    </row>
    <row r="20" spans="1:18">
      <c r="A20" s="150" t="s">
        <v>293</v>
      </c>
      <c r="B20" s="124">
        <v>9.1999999999999998E-2</v>
      </c>
      <c r="C20" s="124">
        <v>0.13100000000000001</v>
      </c>
      <c r="D20" s="124">
        <v>8.4000000000000005E-2</v>
      </c>
      <c r="E20" s="124">
        <v>8.199999999999999E-2</v>
      </c>
      <c r="F20" s="124">
        <v>0.11519</v>
      </c>
      <c r="G20" s="124">
        <v>0.20199999999999999</v>
      </c>
      <c r="H20" s="124">
        <v>0.10300000000000001</v>
      </c>
      <c r="I20" s="124">
        <v>0.09</v>
      </c>
      <c r="J20" s="124">
        <v>0.14615</v>
      </c>
      <c r="K20" s="124">
        <v>0.249</v>
      </c>
      <c r="L20" s="124">
        <v>0.122</v>
      </c>
      <c r="M20" s="124">
        <v>9.4E-2</v>
      </c>
      <c r="N20" s="124">
        <v>0.19</v>
      </c>
      <c r="O20" s="124">
        <v>0.26800000000000002</v>
      </c>
      <c r="P20" s="124">
        <v>0.15</v>
      </c>
      <c r="Q20" s="124">
        <v>0.1</v>
      </c>
      <c r="R20" t="s">
        <v>292</v>
      </c>
    </row>
    <row r="21" spans="1:18">
      <c r="A21" s="150" t="s">
        <v>294</v>
      </c>
      <c r="B21" s="124">
        <v>0</v>
      </c>
      <c r="C21" s="124">
        <v>0</v>
      </c>
      <c r="D21" s="124">
        <v>0</v>
      </c>
      <c r="E21" s="124">
        <v>0</v>
      </c>
      <c r="F21" s="124">
        <v>5.94E-3</v>
      </c>
      <c r="G21" s="124">
        <v>1.3000000000000001E-2</v>
      </c>
      <c r="H21" s="124">
        <v>0</v>
      </c>
      <c r="I21" s="124">
        <v>0</v>
      </c>
      <c r="J21" s="124">
        <v>7.4700000000000001E-3</v>
      </c>
      <c r="K21" s="124">
        <v>2.4E-2</v>
      </c>
      <c r="L21" s="124">
        <v>0</v>
      </c>
      <c r="M21" s="124">
        <v>0</v>
      </c>
      <c r="N21" s="124">
        <v>0.01</v>
      </c>
      <c r="O21" s="124">
        <v>3.2000000000000001E-2</v>
      </c>
      <c r="P21" s="124">
        <v>0</v>
      </c>
      <c r="Q21" s="124">
        <v>0</v>
      </c>
      <c r="R21" t="s">
        <v>292</v>
      </c>
    </row>
    <row r="22" spans="1:18">
      <c r="A22" s="150" t="s">
        <v>295</v>
      </c>
      <c r="B22" s="124">
        <v>6.8400000000000002E-2</v>
      </c>
      <c r="C22" s="124">
        <v>3.49E-2</v>
      </c>
      <c r="D22" s="124">
        <v>9.7300000000000011E-2</v>
      </c>
      <c r="E22" s="124">
        <v>9.7300000000000011E-2</v>
      </c>
      <c r="F22" s="124">
        <v>0.19700000000000001</v>
      </c>
      <c r="G22" s="124">
        <v>8.6800000000000002E-2</v>
      </c>
      <c r="H22" s="124">
        <v>0.25879999999999997</v>
      </c>
      <c r="I22" s="124">
        <v>0.2838</v>
      </c>
      <c r="J22" s="124">
        <v>0.26327</v>
      </c>
      <c r="K22" s="124">
        <v>0.12820000000000001</v>
      </c>
      <c r="L22" s="124">
        <v>0.47379999999999994</v>
      </c>
      <c r="M22" s="124">
        <v>0.47379999999999994</v>
      </c>
      <c r="N22" s="124">
        <v>0.22</v>
      </c>
      <c r="O22" s="124">
        <v>0.1</v>
      </c>
      <c r="P22" s="124">
        <v>0.55000000000000004</v>
      </c>
      <c r="Q22" s="124">
        <v>0.5</v>
      </c>
      <c r="R22" t="s">
        <v>292</v>
      </c>
    </row>
    <row r="23" spans="1:18">
      <c r="A23" s="150" t="s">
        <v>296</v>
      </c>
      <c r="B23" s="124">
        <v>0</v>
      </c>
      <c r="C23" s="124">
        <v>0</v>
      </c>
      <c r="D23" s="124">
        <v>0</v>
      </c>
      <c r="E23" s="124">
        <v>0</v>
      </c>
      <c r="F23" s="124">
        <v>0</v>
      </c>
      <c r="G23" s="124"/>
      <c r="H23" s="124"/>
      <c r="I23" s="124">
        <v>0.01</v>
      </c>
      <c r="J23" s="124">
        <v>0</v>
      </c>
      <c r="K23" s="124"/>
      <c r="L23" s="124"/>
      <c r="M23" s="124">
        <v>0.03</v>
      </c>
      <c r="N23" s="124">
        <v>0</v>
      </c>
      <c r="O23" s="124">
        <v>0</v>
      </c>
      <c r="P23" s="124">
        <v>0</v>
      </c>
      <c r="Q23" s="124">
        <v>0.1</v>
      </c>
      <c r="R23" t="s">
        <v>292</v>
      </c>
    </row>
    <row r="24" spans="1:18">
      <c r="A24" s="150" t="s">
        <v>297</v>
      </c>
      <c r="B24" s="265">
        <v>3.5200000000000002E-2</v>
      </c>
      <c r="C24" s="265">
        <v>7.0099999999999996E-2</v>
      </c>
      <c r="D24" s="265">
        <v>1.77E-2</v>
      </c>
      <c r="E24" s="265">
        <v>1.77E-2</v>
      </c>
      <c r="F24" s="265">
        <v>3.6000000000000004E-2</v>
      </c>
      <c r="G24" s="265">
        <v>8.0199999999999994E-2</v>
      </c>
      <c r="H24" s="265">
        <v>1.8200000000000001E-2</v>
      </c>
      <c r="I24" s="265">
        <v>1.8200000000000001E-2</v>
      </c>
      <c r="J24" s="265">
        <v>2.7900000000000001E-2</v>
      </c>
      <c r="K24" s="265">
        <v>6.1800000000000001E-2</v>
      </c>
      <c r="L24" s="265">
        <v>1.4199999999999999E-2</v>
      </c>
      <c r="M24" s="265">
        <v>1.4199999999999999E-2</v>
      </c>
      <c r="N24" s="265">
        <v>0</v>
      </c>
      <c r="O24" s="265">
        <v>0</v>
      </c>
      <c r="P24" s="265">
        <v>0</v>
      </c>
      <c r="Q24" s="265">
        <v>0</v>
      </c>
      <c r="R24" t="s">
        <v>292</v>
      </c>
    </row>
    <row r="25" spans="1:18">
      <c r="A25" s="150" t="s">
        <v>88</v>
      </c>
      <c r="B25" s="124">
        <v>0.03</v>
      </c>
      <c r="C25" s="124">
        <v>0.02</v>
      </c>
      <c r="D25" s="124">
        <v>0.02</v>
      </c>
      <c r="E25" s="124">
        <v>0.02</v>
      </c>
      <c r="F25" s="124">
        <v>0.04</v>
      </c>
      <c r="G25" s="124">
        <v>0.03</v>
      </c>
      <c r="H25" s="124">
        <v>0.03</v>
      </c>
      <c r="I25" s="124">
        <v>0.03</v>
      </c>
      <c r="J25" s="124">
        <v>0.05</v>
      </c>
      <c r="K25" s="124">
        <v>3.5000000000000003E-2</v>
      </c>
      <c r="L25" s="124">
        <v>0.04</v>
      </c>
      <c r="M25" s="124">
        <v>0.04</v>
      </c>
      <c r="N25" s="124">
        <v>0.08</v>
      </c>
      <c r="O25" s="124">
        <v>0.05</v>
      </c>
      <c r="P25" s="124">
        <v>0.05</v>
      </c>
      <c r="Q25" s="124">
        <v>0.05</v>
      </c>
      <c r="R25" t="s">
        <v>292</v>
      </c>
    </row>
    <row r="26" spans="1:18">
      <c r="A26" s="30"/>
      <c r="B26" s="264"/>
      <c r="C26" s="264"/>
      <c r="D26" s="264"/>
      <c r="E26" s="264"/>
      <c r="F26" s="264"/>
      <c r="G26" s="264"/>
      <c r="H26" s="264"/>
      <c r="I26" s="264"/>
      <c r="J26" s="264"/>
      <c r="K26" s="264"/>
      <c r="L26" s="264"/>
      <c r="M26" s="264"/>
      <c r="N26" s="264"/>
      <c r="O26" s="264"/>
      <c r="P26" s="264"/>
      <c r="Q26" s="264"/>
    </row>
    <row r="27" spans="1:18">
      <c r="A27" t="s">
        <v>298</v>
      </c>
    </row>
    <row r="28" spans="1:18">
      <c r="A28" s="86" t="s">
        <v>299</v>
      </c>
      <c r="B28" s="86"/>
      <c r="C28" s="86"/>
      <c r="D28" s="86"/>
      <c r="E28" s="86"/>
      <c r="F28" s="86"/>
      <c r="G28" s="86"/>
      <c r="H28" s="86"/>
      <c r="I28" s="86"/>
      <c r="J28" s="86"/>
      <c r="K28" s="86"/>
      <c r="L28" s="86"/>
      <c r="M28" s="86"/>
      <c r="N28" s="86"/>
      <c r="O28" s="86"/>
      <c r="P28" s="86"/>
      <c r="Q28" s="86"/>
      <c r="R28" s="86"/>
    </row>
    <row r="29" spans="1:18">
      <c r="A29" s="24" t="s">
        <v>108</v>
      </c>
      <c r="B29" s="295" t="s">
        <v>13</v>
      </c>
      <c r="C29" s="295" t="s">
        <v>14</v>
      </c>
      <c r="D29" s="295" t="s">
        <v>15</v>
      </c>
      <c r="E29" s="295" t="s">
        <v>16</v>
      </c>
      <c r="F29" s="295" t="s">
        <v>284</v>
      </c>
      <c r="G29" s="295" t="s">
        <v>14</v>
      </c>
      <c r="H29" s="295" t="s">
        <v>15</v>
      </c>
      <c r="I29" s="295" t="s">
        <v>16</v>
      </c>
      <c r="J29" s="295" t="s">
        <v>13</v>
      </c>
      <c r="K29" s="295" t="s">
        <v>14</v>
      </c>
      <c r="L29" s="295" t="s">
        <v>15</v>
      </c>
      <c r="M29" s="295" t="s">
        <v>16</v>
      </c>
      <c r="N29" s="295" t="s">
        <v>13</v>
      </c>
      <c r="O29" s="295" t="s">
        <v>14</v>
      </c>
      <c r="P29" s="295" t="s">
        <v>15</v>
      </c>
      <c r="Q29" s="295" t="s">
        <v>16</v>
      </c>
      <c r="R29" s="297"/>
    </row>
    <row r="30" spans="1:18">
      <c r="A30" s="26" t="s">
        <v>182</v>
      </c>
      <c r="B30" s="296">
        <v>2030</v>
      </c>
      <c r="C30" s="296">
        <v>2030</v>
      </c>
      <c r="D30" s="296">
        <v>2030</v>
      </c>
      <c r="E30" s="296">
        <v>2030</v>
      </c>
      <c r="F30" s="296">
        <v>2035</v>
      </c>
      <c r="G30" s="296">
        <v>2035</v>
      </c>
      <c r="H30" s="296">
        <v>2035</v>
      </c>
      <c r="I30" s="296">
        <v>2035</v>
      </c>
      <c r="J30" s="296">
        <v>2040</v>
      </c>
      <c r="K30" s="296">
        <v>2040</v>
      </c>
      <c r="L30" s="296">
        <v>2040</v>
      </c>
      <c r="M30" s="296">
        <v>2040</v>
      </c>
      <c r="N30" s="296">
        <v>2050</v>
      </c>
      <c r="O30" s="296">
        <v>2050</v>
      </c>
      <c r="P30" s="296">
        <v>2050</v>
      </c>
      <c r="Q30" s="296">
        <v>2050</v>
      </c>
      <c r="R30" s="298" t="s">
        <v>17</v>
      </c>
    </row>
    <row r="31" spans="1:18">
      <c r="A31" s="133" t="s">
        <v>300</v>
      </c>
      <c r="B31" s="204">
        <v>0.105</v>
      </c>
      <c r="C31" s="204">
        <v>0.115</v>
      </c>
      <c r="D31" s="204">
        <v>9.5000000000000001E-2</v>
      </c>
      <c r="E31" s="204">
        <v>0.1</v>
      </c>
      <c r="F31" s="204">
        <v>0.1125</v>
      </c>
      <c r="G31" s="204">
        <v>0.13350000000000001</v>
      </c>
      <c r="H31" s="204">
        <v>9.7500000000000003E-2</v>
      </c>
      <c r="I31" s="204">
        <v>0.10125000000000001</v>
      </c>
      <c r="J31" s="204">
        <v>0.12</v>
      </c>
      <c r="K31" s="204">
        <v>0.152</v>
      </c>
      <c r="L31" s="204">
        <v>0.1</v>
      </c>
      <c r="M31" s="204">
        <v>0.10250000000000001</v>
      </c>
      <c r="N31" s="204">
        <v>0.13500000000000001</v>
      </c>
      <c r="O31" s="204">
        <v>0.189</v>
      </c>
      <c r="P31" s="204">
        <v>0.105</v>
      </c>
      <c r="Q31" s="204">
        <v>0.105</v>
      </c>
      <c r="R31" t="s">
        <v>292</v>
      </c>
    </row>
    <row r="32" spans="1:18">
      <c r="A32" s="150" t="s">
        <v>301</v>
      </c>
      <c r="B32" s="204"/>
      <c r="C32" s="204"/>
      <c r="D32" s="204"/>
      <c r="E32" s="204">
        <v>0</v>
      </c>
      <c r="F32" s="204"/>
      <c r="G32" s="204"/>
      <c r="H32" s="204"/>
      <c r="I32" s="204">
        <v>1.2500000000000001E-2</v>
      </c>
      <c r="J32" s="204"/>
      <c r="K32" s="204"/>
      <c r="L32" s="204"/>
      <c r="M32" s="204">
        <v>2.5000000000000001E-2</v>
      </c>
      <c r="N32" s="204"/>
      <c r="O32" s="204"/>
      <c r="P32" s="204"/>
      <c r="Q32" s="204">
        <v>0.05</v>
      </c>
      <c r="R32" t="s">
        <v>292</v>
      </c>
    </row>
    <row r="33" spans="1:20">
      <c r="A33" s="150" t="s">
        <v>302</v>
      </c>
      <c r="B33" s="204">
        <v>9.8000000000000004E-2</v>
      </c>
      <c r="C33" s="204">
        <v>0.127</v>
      </c>
      <c r="D33" s="204">
        <v>8.6999999999999994E-2</v>
      </c>
      <c r="E33" s="204">
        <v>8.6999999999999994E-2</v>
      </c>
      <c r="F33" s="204">
        <v>0.1235</v>
      </c>
      <c r="G33" s="204">
        <v>0.17025000000000001</v>
      </c>
      <c r="H33" s="204">
        <v>0.10274999999999999</v>
      </c>
      <c r="I33" s="204">
        <v>9.0249999999999997E-2</v>
      </c>
      <c r="J33" s="204">
        <v>0.14900000000000002</v>
      </c>
      <c r="K33" s="204">
        <v>0.2135</v>
      </c>
      <c r="L33" s="204">
        <v>0.11849999999999999</v>
      </c>
      <c r="M33" s="204">
        <v>9.35E-2</v>
      </c>
      <c r="N33" s="204">
        <v>0.2</v>
      </c>
      <c r="O33" s="204">
        <v>0.3</v>
      </c>
      <c r="P33" s="204">
        <v>0.15</v>
      </c>
      <c r="Q33" s="204">
        <v>0.1</v>
      </c>
      <c r="R33" t="s">
        <v>292</v>
      </c>
    </row>
    <row r="34" spans="1:20">
      <c r="A34" s="150" t="s">
        <v>303</v>
      </c>
      <c r="B34" s="204">
        <v>4.4999999999999998E-2</v>
      </c>
      <c r="C34" s="204">
        <v>5.8999999999999983E-2</v>
      </c>
      <c r="D34" s="204">
        <v>3.5000000000000003E-2</v>
      </c>
      <c r="E34" s="204">
        <v>0.03</v>
      </c>
      <c r="F34" s="204">
        <v>0.1125</v>
      </c>
      <c r="G34" s="204">
        <v>0.15449999999999997</v>
      </c>
      <c r="H34" s="204">
        <v>8.7499999999999994E-2</v>
      </c>
      <c r="I34" s="204">
        <v>8.3749999999999991E-2</v>
      </c>
      <c r="J34" s="204">
        <v>0.18</v>
      </c>
      <c r="K34" s="204">
        <v>0.24999999999999994</v>
      </c>
      <c r="L34" s="204">
        <v>0.14000000000000001</v>
      </c>
      <c r="M34" s="204">
        <v>0.13750000000000001</v>
      </c>
      <c r="N34" s="204">
        <v>0.315</v>
      </c>
      <c r="O34" s="204">
        <v>0.44099999999999995</v>
      </c>
      <c r="P34" s="204">
        <v>0.245</v>
      </c>
      <c r="Q34" s="204">
        <v>0.245</v>
      </c>
      <c r="R34" t="s">
        <v>292</v>
      </c>
    </row>
    <row r="35" spans="1:20">
      <c r="A35" s="150" t="s">
        <v>304</v>
      </c>
      <c r="B35" s="204">
        <v>0.153</v>
      </c>
      <c r="C35" s="204">
        <v>9.4E-2</v>
      </c>
      <c r="D35" s="204">
        <v>0.20499999999999999</v>
      </c>
      <c r="E35" s="204">
        <v>0.20499999999999999</v>
      </c>
      <c r="F35" s="204">
        <v>0.26650000000000001</v>
      </c>
      <c r="G35" s="204">
        <v>0.17199999999999999</v>
      </c>
      <c r="H35" s="204">
        <v>0.32750000000000001</v>
      </c>
      <c r="I35" s="204">
        <v>0.24875</v>
      </c>
      <c r="J35" s="204">
        <v>0.38</v>
      </c>
      <c r="K35" s="204">
        <v>0.25</v>
      </c>
      <c r="L35" s="204">
        <v>0.45</v>
      </c>
      <c r="M35" s="204">
        <v>0.38</v>
      </c>
      <c r="N35" s="204">
        <v>0.3</v>
      </c>
      <c r="O35" s="204">
        <v>7.0000000000000062E-2</v>
      </c>
      <c r="P35" s="204">
        <v>0.5</v>
      </c>
      <c r="Q35" s="204">
        <v>0.4</v>
      </c>
      <c r="R35" t="s">
        <v>292</v>
      </c>
    </row>
    <row r="36" spans="1:20">
      <c r="A36" s="150" t="s">
        <v>305</v>
      </c>
      <c r="B36" s="204"/>
      <c r="C36" s="204"/>
      <c r="D36" s="204"/>
      <c r="E36" s="204">
        <v>0</v>
      </c>
      <c r="F36" s="204">
        <v>0</v>
      </c>
      <c r="G36" s="204">
        <v>0</v>
      </c>
      <c r="H36" s="204">
        <v>0</v>
      </c>
      <c r="I36" s="204">
        <v>2.5000000000000001E-2</v>
      </c>
      <c r="J36" s="204">
        <v>0</v>
      </c>
      <c r="K36" s="204">
        <v>0</v>
      </c>
      <c r="L36" s="204">
        <v>0</v>
      </c>
      <c r="M36" s="204">
        <v>0.05</v>
      </c>
      <c r="N36" s="204"/>
      <c r="O36" s="204"/>
      <c r="P36" s="204"/>
      <c r="Q36" s="204">
        <v>0.1</v>
      </c>
      <c r="R36" t="s">
        <v>292</v>
      </c>
    </row>
    <row r="37" spans="1:20">
      <c r="A37" s="150" t="s">
        <v>306</v>
      </c>
      <c r="B37" s="204">
        <v>0.59899999999999998</v>
      </c>
      <c r="C37" s="204">
        <v>0.60499999999999998</v>
      </c>
      <c r="D37" s="204">
        <v>0.57800000000000007</v>
      </c>
      <c r="E37" s="204">
        <v>0.57800000000000007</v>
      </c>
      <c r="F37" s="204">
        <v>0.38500000000000001</v>
      </c>
      <c r="G37" s="204">
        <v>0.36975000000000002</v>
      </c>
      <c r="H37" s="204">
        <v>0.38475000000000004</v>
      </c>
      <c r="I37" s="204">
        <v>0.4385</v>
      </c>
      <c r="J37" s="204">
        <v>0.17100000000000004</v>
      </c>
      <c r="K37" s="204">
        <v>0.13450000000000006</v>
      </c>
      <c r="L37" s="204">
        <v>0.1915</v>
      </c>
      <c r="M37" s="204">
        <v>0.21149999999999991</v>
      </c>
      <c r="N37" s="204">
        <v>5.0000000000000044E-2</v>
      </c>
      <c r="O37" s="204">
        <v>0</v>
      </c>
      <c r="P37" s="204">
        <v>0</v>
      </c>
      <c r="Q37" s="204">
        <v>0</v>
      </c>
      <c r="R37" t="s">
        <v>292</v>
      </c>
    </row>
    <row r="39" spans="1:20">
      <c r="A39" t="s">
        <v>307</v>
      </c>
    </row>
    <row r="40" spans="1:20">
      <c r="A40" s="266" t="s">
        <v>308</v>
      </c>
      <c r="B40" s="86"/>
      <c r="C40" s="86"/>
      <c r="D40" s="86"/>
      <c r="E40" s="86"/>
      <c r="F40" s="86"/>
      <c r="G40" s="86"/>
      <c r="H40" s="86"/>
      <c r="I40" s="86"/>
      <c r="J40" s="86"/>
      <c r="K40" s="86"/>
      <c r="L40" s="86"/>
      <c r="M40" s="86"/>
      <c r="N40" s="86"/>
      <c r="O40" s="86"/>
      <c r="P40" s="86"/>
      <c r="Q40" s="86"/>
      <c r="R40" s="86"/>
      <c r="S40" s="86"/>
      <c r="T40" s="86"/>
    </row>
    <row r="41" spans="1:20">
      <c r="A41" s="206" t="s">
        <v>108</v>
      </c>
      <c r="B41" s="295" t="s">
        <v>12</v>
      </c>
      <c r="C41" s="295" t="s">
        <v>12</v>
      </c>
      <c r="D41" s="295" t="s">
        <v>13</v>
      </c>
      <c r="E41" s="295" t="s">
        <v>14</v>
      </c>
      <c r="F41" s="295" t="s">
        <v>15</v>
      </c>
      <c r="G41" s="295" t="s">
        <v>16</v>
      </c>
      <c r="H41" s="295" t="s">
        <v>284</v>
      </c>
      <c r="I41" s="295" t="s">
        <v>14</v>
      </c>
      <c r="J41" s="295" t="s">
        <v>15</v>
      </c>
      <c r="K41" s="295" t="s">
        <v>16</v>
      </c>
      <c r="L41" s="295" t="s">
        <v>13</v>
      </c>
      <c r="M41" s="295" t="s">
        <v>14</v>
      </c>
      <c r="N41" s="295" t="s">
        <v>15</v>
      </c>
      <c r="O41" s="295" t="s">
        <v>16</v>
      </c>
      <c r="P41" s="295" t="s">
        <v>13</v>
      </c>
      <c r="Q41" s="295" t="s">
        <v>14</v>
      </c>
      <c r="R41" s="295" t="s">
        <v>15</v>
      </c>
      <c r="S41" s="295" t="s">
        <v>16</v>
      </c>
      <c r="T41" s="297"/>
    </row>
    <row r="42" spans="1:20">
      <c r="A42" s="202" t="s">
        <v>182</v>
      </c>
      <c r="B42" s="296">
        <v>2023</v>
      </c>
      <c r="C42" s="296">
        <v>2025</v>
      </c>
      <c r="D42" s="296">
        <v>2030</v>
      </c>
      <c r="E42" s="296">
        <v>2030</v>
      </c>
      <c r="F42" s="296">
        <v>2030</v>
      </c>
      <c r="G42" s="296">
        <v>2030</v>
      </c>
      <c r="H42" s="296">
        <v>2035</v>
      </c>
      <c r="I42" s="296">
        <v>2035</v>
      </c>
      <c r="J42" s="296">
        <v>2035</v>
      </c>
      <c r="K42" s="296">
        <v>2035</v>
      </c>
      <c r="L42" s="296">
        <v>2040</v>
      </c>
      <c r="M42" s="296">
        <v>2040</v>
      </c>
      <c r="N42" s="296">
        <v>2040</v>
      </c>
      <c r="O42" s="296">
        <v>2040</v>
      </c>
      <c r="P42" s="296">
        <v>2050</v>
      </c>
      <c r="Q42" s="296">
        <v>2050</v>
      </c>
      <c r="R42" s="296">
        <v>2050</v>
      </c>
      <c r="S42" s="296">
        <v>2050</v>
      </c>
      <c r="T42" s="293" t="s">
        <v>218</v>
      </c>
    </row>
    <row r="43" spans="1:20">
      <c r="A43" s="150" t="s">
        <v>196</v>
      </c>
      <c r="B43" s="80">
        <v>-3.9</v>
      </c>
      <c r="C43" s="80">
        <v>1.2</v>
      </c>
      <c r="D43" s="80">
        <v>1</v>
      </c>
      <c r="E43" s="80">
        <v>1</v>
      </c>
      <c r="F43" s="80">
        <v>1</v>
      </c>
      <c r="G43" s="80">
        <v>1</v>
      </c>
      <c r="H43" s="80">
        <v>1</v>
      </c>
      <c r="I43" s="80">
        <v>1</v>
      </c>
      <c r="J43" s="80">
        <v>1</v>
      </c>
      <c r="K43" s="80">
        <v>1</v>
      </c>
      <c r="L43" s="80">
        <v>0.9</v>
      </c>
      <c r="M43" s="80">
        <v>1</v>
      </c>
      <c r="N43" s="80">
        <v>0.9</v>
      </c>
      <c r="O43" s="80">
        <v>0.9</v>
      </c>
      <c r="P43" s="80">
        <v>0.8</v>
      </c>
      <c r="Q43" s="80">
        <v>0.9</v>
      </c>
      <c r="R43" s="80">
        <v>0.8</v>
      </c>
      <c r="S43" s="80">
        <v>0.8</v>
      </c>
      <c r="T43" s="267" t="s">
        <v>32</v>
      </c>
    </row>
    <row r="44" spans="1:20">
      <c r="A44" s="150" t="s">
        <v>195</v>
      </c>
      <c r="B44" s="80">
        <v>18.2</v>
      </c>
      <c r="C44" s="80">
        <v>4.8</v>
      </c>
      <c r="D44" s="80">
        <v>3.8</v>
      </c>
      <c r="E44" s="80">
        <v>3.6</v>
      </c>
      <c r="F44" s="80">
        <v>0</v>
      </c>
      <c r="G44" s="80">
        <v>3.7</v>
      </c>
      <c r="H44" s="80">
        <v>2.6</v>
      </c>
      <c r="I44" s="80">
        <v>3.6</v>
      </c>
      <c r="J44" s="80">
        <v>0</v>
      </c>
      <c r="K44" s="80">
        <v>2.5</v>
      </c>
      <c r="L44" s="80">
        <v>1.3</v>
      </c>
      <c r="M44" s="80">
        <v>1.2</v>
      </c>
      <c r="N44" s="80">
        <v>0</v>
      </c>
      <c r="O44" s="80">
        <v>1.2</v>
      </c>
      <c r="P44" s="80">
        <v>0</v>
      </c>
      <c r="Q44" s="80">
        <v>0</v>
      </c>
      <c r="R44" s="80">
        <v>0</v>
      </c>
      <c r="S44" s="80">
        <v>0</v>
      </c>
      <c r="T44" s="13" t="s">
        <v>32</v>
      </c>
    </row>
    <row r="45" spans="1:20">
      <c r="A45" s="150" t="s">
        <v>35</v>
      </c>
      <c r="B45" s="80">
        <v>11.4</v>
      </c>
      <c r="C45" s="80">
        <v>10.5</v>
      </c>
      <c r="D45" s="80">
        <v>14.4</v>
      </c>
      <c r="E45" s="80">
        <v>18.7</v>
      </c>
      <c r="F45" s="80">
        <v>12.5</v>
      </c>
      <c r="G45" s="80">
        <v>12.5</v>
      </c>
      <c r="H45" s="80">
        <v>18.399999999999999</v>
      </c>
      <c r="I45" s="80">
        <v>28.7</v>
      </c>
      <c r="J45" s="80">
        <v>15.2</v>
      </c>
      <c r="K45" s="80">
        <v>13.6</v>
      </c>
      <c r="L45" s="80">
        <v>23.5</v>
      </c>
      <c r="M45" s="80">
        <v>36.200000000000003</v>
      </c>
      <c r="N45" s="80">
        <v>17.7</v>
      </c>
      <c r="O45" s="80">
        <v>14.1</v>
      </c>
      <c r="P45" s="80">
        <v>30.7</v>
      </c>
      <c r="Q45" s="80">
        <v>41.6</v>
      </c>
      <c r="R45" s="80">
        <v>21.5</v>
      </c>
      <c r="S45" s="80">
        <v>14.7</v>
      </c>
      <c r="T45" s="13" t="s">
        <v>32</v>
      </c>
    </row>
    <row r="46" spans="1:20">
      <c r="A46" s="150" t="s">
        <v>194</v>
      </c>
      <c r="B46" s="80">
        <v>81.400000000000006</v>
      </c>
      <c r="C46" s="80">
        <v>112.4</v>
      </c>
      <c r="D46" s="80">
        <v>96.6</v>
      </c>
      <c r="E46" s="80">
        <v>85.7</v>
      </c>
      <c r="F46" s="80">
        <v>98.6</v>
      </c>
      <c r="G46" s="80">
        <v>97.4</v>
      </c>
      <c r="H46" s="80">
        <v>67.400000000000006</v>
      </c>
      <c r="I46" s="80">
        <v>52.4</v>
      </c>
      <c r="J46" s="80">
        <v>68</v>
      </c>
      <c r="K46" s="80">
        <v>66.400000000000006</v>
      </c>
      <c r="L46" s="80">
        <v>38.1</v>
      </c>
      <c r="M46" s="80">
        <v>23</v>
      </c>
      <c r="N46" s="80">
        <v>37.5</v>
      </c>
      <c r="O46" s="80">
        <v>36.5</v>
      </c>
      <c r="P46" s="80">
        <v>8.8000000000000007</v>
      </c>
      <c r="Q46" s="80">
        <v>2.8</v>
      </c>
      <c r="R46" s="80">
        <v>18</v>
      </c>
      <c r="S46" s="80">
        <v>15.4</v>
      </c>
      <c r="T46" s="13" t="s">
        <v>32</v>
      </c>
    </row>
    <row r="47" spans="1:20">
      <c r="A47" s="150" t="s">
        <v>309</v>
      </c>
      <c r="B47" s="80">
        <v>0</v>
      </c>
      <c r="C47" s="80">
        <v>0</v>
      </c>
      <c r="D47" s="80">
        <v>0</v>
      </c>
      <c r="E47" s="80">
        <v>0</v>
      </c>
      <c r="F47" s="80">
        <v>0</v>
      </c>
      <c r="G47" s="80">
        <v>0</v>
      </c>
      <c r="H47" s="80">
        <v>0</v>
      </c>
      <c r="I47" s="80">
        <v>0</v>
      </c>
      <c r="J47" s="80">
        <v>0</v>
      </c>
      <c r="K47" s="80">
        <v>1.2</v>
      </c>
      <c r="L47" s="80">
        <v>0</v>
      </c>
      <c r="M47" s="80">
        <v>0</v>
      </c>
      <c r="N47" s="80">
        <v>0</v>
      </c>
      <c r="O47" s="80">
        <v>2.6</v>
      </c>
      <c r="P47" s="80">
        <v>0</v>
      </c>
      <c r="Q47" s="80">
        <v>0</v>
      </c>
      <c r="R47" s="80">
        <v>0</v>
      </c>
      <c r="S47" s="80">
        <v>5.8</v>
      </c>
      <c r="T47" s="13" t="s">
        <v>32</v>
      </c>
    </row>
    <row r="48" spans="1:20">
      <c r="A48" s="150" t="s">
        <v>24</v>
      </c>
      <c r="B48" s="80">
        <v>56.2</v>
      </c>
      <c r="C48" s="80">
        <v>49.7</v>
      </c>
      <c r="D48" s="80">
        <v>54.1</v>
      </c>
      <c r="E48" s="80">
        <v>54.2</v>
      </c>
      <c r="F48" s="80">
        <v>53.7</v>
      </c>
      <c r="G48" s="80">
        <v>53.7</v>
      </c>
      <c r="H48" s="80">
        <v>65</v>
      </c>
      <c r="I48" s="80">
        <v>62.4</v>
      </c>
      <c r="J48" s="80">
        <v>64.2</v>
      </c>
      <c r="K48" s="80">
        <v>64.900000000000006</v>
      </c>
      <c r="L48" s="80">
        <v>73.7</v>
      </c>
      <c r="M48" s="80">
        <v>70.8</v>
      </c>
      <c r="N48" s="80">
        <v>73.900000000000006</v>
      </c>
      <c r="O48" s="80">
        <v>75.3</v>
      </c>
      <c r="P48" s="80">
        <v>80.7</v>
      </c>
      <c r="Q48" s="80">
        <v>73.5</v>
      </c>
      <c r="R48" s="80">
        <v>76.900000000000006</v>
      </c>
      <c r="S48" s="80">
        <v>79.7</v>
      </c>
      <c r="T48" s="13" t="s">
        <v>32</v>
      </c>
    </row>
  </sheetData>
  <pageMargins left="0.7" right="0.7" top="0.75" bottom="0.75" header="0.3" footer="0.3"/>
  <headerFooter>
    <oddFooter>&amp;C_x000D_&amp;1#&amp;"Calibri"&amp;10&amp;K000000 Intern/Internal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2815D-13C5-D74C-96BB-543DFDD554F9}">
  <dimension ref="A1:W241"/>
  <sheetViews>
    <sheetView showGridLines="0" topLeftCell="A89" zoomScale="90" zoomScaleNormal="90" workbookViewId="0">
      <selection activeCell="S59" sqref="S59:S69"/>
    </sheetView>
  </sheetViews>
  <sheetFormatPr baseColWidth="10" defaultColWidth="11" defaultRowHeight="16"/>
  <cols>
    <col min="1" max="1" width="36" bestFit="1" customWidth="1"/>
  </cols>
  <sheetData>
    <row r="1" spans="1:21">
      <c r="A1" s="22" t="s">
        <v>310</v>
      </c>
      <c r="B1" s="22"/>
      <c r="C1" s="22"/>
      <c r="D1" s="22"/>
      <c r="E1" s="22"/>
      <c r="F1" s="22"/>
      <c r="G1" s="22"/>
      <c r="H1" s="22"/>
      <c r="I1" s="22"/>
      <c r="J1" s="22"/>
      <c r="K1" s="22"/>
      <c r="L1" s="22"/>
      <c r="M1" s="22"/>
      <c r="N1" s="22"/>
      <c r="O1" s="22"/>
      <c r="P1" s="22"/>
      <c r="Q1" s="22"/>
      <c r="R1" s="22"/>
      <c r="S1" s="22"/>
      <c r="T1" s="22"/>
      <c r="U1" s="22"/>
    </row>
    <row r="2" spans="1:21">
      <c r="A2" s="23" t="s">
        <v>311</v>
      </c>
      <c r="B2" s="23"/>
      <c r="C2" s="23"/>
      <c r="D2" s="23"/>
      <c r="E2" s="23"/>
      <c r="F2" s="23"/>
      <c r="G2" s="23"/>
      <c r="H2" s="23"/>
      <c r="I2" s="23"/>
      <c r="J2" s="23"/>
      <c r="K2" s="23"/>
      <c r="L2" s="23"/>
      <c r="M2" s="23"/>
      <c r="N2" s="23"/>
      <c r="O2" s="23"/>
      <c r="P2" s="23"/>
      <c r="Q2" s="23"/>
      <c r="R2" s="23"/>
      <c r="S2" s="23"/>
      <c r="T2" s="23"/>
      <c r="U2" s="23"/>
    </row>
    <row r="3" spans="1:21">
      <c r="A3" s="24" t="s">
        <v>108</v>
      </c>
      <c r="B3" s="299" t="s">
        <v>12</v>
      </c>
      <c r="C3" s="299" t="s">
        <v>12</v>
      </c>
      <c r="D3" s="299" t="s">
        <v>13</v>
      </c>
      <c r="E3" s="299" t="s">
        <v>13</v>
      </c>
      <c r="F3" s="299" t="s">
        <v>14</v>
      </c>
      <c r="G3" s="299" t="s">
        <v>15</v>
      </c>
      <c r="H3" s="299" t="s">
        <v>16</v>
      </c>
      <c r="I3" s="299" t="s">
        <v>13</v>
      </c>
      <c r="J3" s="299" t="s">
        <v>14</v>
      </c>
      <c r="K3" s="299" t="s">
        <v>15</v>
      </c>
      <c r="L3" s="299" t="s">
        <v>16</v>
      </c>
      <c r="M3" s="299" t="s">
        <v>13</v>
      </c>
      <c r="N3" s="299" t="s">
        <v>14</v>
      </c>
      <c r="O3" s="299" t="s">
        <v>15</v>
      </c>
      <c r="P3" s="299" t="s">
        <v>16</v>
      </c>
      <c r="Q3" s="299" t="s">
        <v>13</v>
      </c>
      <c r="R3" s="299" t="s">
        <v>14</v>
      </c>
      <c r="S3" s="299" t="s">
        <v>15</v>
      </c>
      <c r="T3" s="299" t="s">
        <v>16</v>
      </c>
      <c r="U3" s="300"/>
    </row>
    <row r="4" spans="1:21">
      <c r="A4" s="26" t="s">
        <v>182</v>
      </c>
      <c r="B4" s="301">
        <v>2019</v>
      </c>
      <c r="C4" s="301">
        <v>2023</v>
      </c>
      <c r="D4" s="301">
        <v>2025</v>
      </c>
      <c r="E4" s="301">
        <v>2030</v>
      </c>
      <c r="F4" s="301">
        <v>2030</v>
      </c>
      <c r="G4" s="301">
        <v>2030</v>
      </c>
      <c r="H4" s="301">
        <v>2030</v>
      </c>
      <c r="I4" s="301">
        <v>2035</v>
      </c>
      <c r="J4" s="301">
        <v>2035</v>
      </c>
      <c r="K4" s="301">
        <v>2035</v>
      </c>
      <c r="L4" s="301">
        <v>2035</v>
      </c>
      <c r="M4" s="301">
        <v>2040</v>
      </c>
      <c r="N4" s="301">
        <v>2040</v>
      </c>
      <c r="O4" s="301">
        <v>2040</v>
      </c>
      <c r="P4" s="301">
        <v>2040</v>
      </c>
      <c r="Q4" s="301">
        <v>2050</v>
      </c>
      <c r="R4" s="301">
        <v>2050</v>
      </c>
      <c r="S4" s="301">
        <v>2050</v>
      </c>
      <c r="T4" s="301">
        <v>2050</v>
      </c>
      <c r="U4" s="302" t="s">
        <v>218</v>
      </c>
    </row>
    <row r="5" spans="1:21" s="15" customFormat="1">
      <c r="A5" s="24" t="s">
        <v>22</v>
      </c>
      <c r="B5" s="28">
        <v>140.63431607943184</v>
      </c>
      <c r="C5" s="29">
        <v>127.77777777777779</v>
      </c>
      <c r="D5" s="29">
        <v>140.23947285672415</v>
      </c>
      <c r="E5" s="29">
        <v>126.8048603968208</v>
      </c>
      <c r="F5" s="29">
        <v>119.43566727247517</v>
      </c>
      <c r="G5" s="29">
        <v>131.8478737188934</v>
      </c>
      <c r="H5" s="29">
        <v>127.09178428577579</v>
      </c>
      <c r="I5" s="29">
        <v>114.59428669690759</v>
      </c>
      <c r="J5" s="29">
        <v>102.38018675853854</v>
      </c>
      <c r="K5" s="29">
        <v>127.45392842103762</v>
      </c>
      <c r="L5" s="29">
        <v>115.98656536503442</v>
      </c>
      <c r="M5" s="29">
        <v>95.774818111955369</v>
      </c>
      <c r="N5" s="29">
        <v>81.417848846652831</v>
      </c>
      <c r="O5" s="29">
        <v>114.56771480346161</v>
      </c>
      <c r="P5" s="29">
        <v>99.790026607158268</v>
      </c>
      <c r="Q5" s="29">
        <v>78.796019408097678</v>
      </c>
      <c r="R5" s="29">
        <v>75.802038851752641</v>
      </c>
      <c r="S5" s="29">
        <v>84.34097039964729</v>
      </c>
      <c r="T5" s="29">
        <v>80.577198806188747</v>
      </c>
      <c r="U5" s="305" t="s">
        <v>32</v>
      </c>
    </row>
    <row r="6" spans="1:21">
      <c r="A6" s="31" t="s">
        <v>24</v>
      </c>
      <c r="B6" s="34">
        <v>2.3635881599999999</v>
      </c>
      <c r="C6" s="34">
        <v>3.8888888888888888</v>
      </c>
      <c r="D6" s="34">
        <v>5.9109596282060979</v>
      </c>
      <c r="E6" s="34">
        <v>16.136994733577978</v>
      </c>
      <c r="F6" s="34">
        <v>21.664192548253229</v>
      </c>
      <c r="G6" s="34">
        <v>12.17988295139898</v>
      </c>
      <c r="H6" s="34">
        <v>14.577014289667357</v>
      </c>
      <c r="I6" s="34">
        <v>33.470838807502751</v>
      </c>
      <c r="J6" s="34">
        <v>42.453034206342807</v>
      </c>
      <c r="K6" s="34">
        <v>23.621451102351628</v>
      </c>
      <c r="L6" s="34">
        <v>29.4073762556745</v>
      </c>
      <c r="M6" s="34">
        <v>53.062180958923697</v>
      </c>
      <c r="N6" s="34">
        <v>62.888256031980085</v>
      </c>
      <c r="O6" s="34">
        <v>37.015756284249861</v>
      </c>
      <c r="P6" s="34">
        <v>44.501674798639307</v>
      </c>
      <c r="Q6" s="34">
        <v>65.844383584834276</v>
      </c>
      <c r="R6" s="34">
        <v>69.818832413836944</v>
      </c>
      <c r="S6" s="34">
        <v>57.138997222266141</v>
      </c>
      <c r="T6" s="34">
        <v>58.49329862058822</v>
      </c>
      <c r="U6" s="306" t="s">
        <v>32</v>
      </c>
    </row>
    <row r="7" spans="1:21">
      <c r="A7" s="31" t="s">
        <v>33</v>
      </c>
      <c r="B7" s="34">
        <v>0</v>
      </c>
      <c r="C7" s="34">
        <v>0</v>
      </c>
      <c r="D7" s="34">
        <v>4.8914408352068492E-2</v>
      </c>
      <c r="E7" s="34">
        <v>0.70823141576760107</v>
      </c>
      <c r="F7" s="34">
        <v>0.70537627241140488</v>
      </c>
      <c r="G7" s="34">
        <v>1.5297629259441572</v>
      </c>
      <c r="H7" s="34">
        <v>3.4131827323571802</v>
      </c>
      <c r="I7" s="34">
        <v>1.4486354789929015</v>
      </c>
      <c r="J7" s="34">
        <v>1.4155804776399057</v>
      </c>
      <c r="K7" s="34">
        <v>3.1683833660872915</v>
      </c>
      <c r="L7" s="34">
        <v>6.7602886972892522</v>
      </c>
      <c r="M7" s="34">
        <v>2.3769235840314042</v>
      </c>
      <c r="N7" s="34">
        <v>2.2969932307448553</v>
      </c>
      <c r="O7" s="34">
        <v>4.8807080719496723</v>
      </c>
      <c r="P7" s="34">
        <v>10.184760470136297</v>
      </c>
      <c r="Q7" s="34">
        <v>4.0466392324862497</v>
      </c>
      <c r="R7" s="34">
        <v>3.8229939585456636</v>
      </c>
      <c r="S7" s="34">
        <v>7.743584807606025</v>
      </c>
      <c r="T7" s="34">
        <v>15.96177182621247</v>
      </c>
      <c r="U7" s="306" t="s">
        <v>32</v>
      </c>
    </row>
    <row r="8" spans="1:21">
      <c r="A8" s="31" t="s">
        <v>34</v>
      </c>
      <c r="B8" s="34">
        <v>0.74194747999999999</v>
      </c>
      <c r="C8" s="34">
        <v>0.83333333333333326</v>
      </c>
      <c r="D8" s="34">
        <v>0.46450188332829301</v>
      </c>
      <c r="E8" s="34">
        <v>1.6601632994491946</v>
      </c>
      <c r="F8" s="34">
        <v>1.1192620460069618</v>
      </c>
      <c r="G8" s="34">
        <v>2.6500136225807505</v>
      </c>
      <c r="H8" s="34">
        <v>0.99801754407827825</v>
      </c>
      <c r="I8" s="34">
        <v>1.5700719388643671</v>
      </c>
      <c r="J8" s="34">
        <v>0.56530770445516276</v>
      </c>
      <c r="K8" s="34">
        <v>2.4205900555144884</v>
      </c>
      <c r="L8" s="34">
        <v>0.56530770445516276</v>
      </c>
      <c r="M8" s="34">
        <v>1.846982280842804</v>
      </c>
      <c r="N8" s="34">
        <v>0.49694692773933391</v>
      </c>
      <c r="O8" s="34">
        <v>3.1043162750726419</v>
      </c>
      <c r="P8" s="34">
        <v>0.52279360268585084</v>
      </c>
      <c r="Q8" s="34">
        <v>0</v>
      </c>
      <c r="R8" s="34">
        <v>0</v>
      </c>
      <c r="S8" s="34">
        <v>0</v>
      </c>
      <c r="T8" s="34">
        <v>0</v>
      </c>
      <c r="U8" s="306" t="s">
        <v>32</v>
      </c>
    </row>
    <row r="9" spans="1:21">
      <c r="A9" s="31" t="s">
        <v>35</v>
      </c>
      <c r="B9" s="34">
        <v>0</v>
      </c>
      <c r="C9" s="34">
        <v>0</v>
      </c>
      <c r="D9" s="34">
        <v>0</v>
      </c>
      <c r="E9" s="34">
        <v>0</v>
      </c>
      <c r="F9" s="34">
        <v>0</v>
      </c>
      <c r="G9" s="34">
        <v>0</v>
      </c>
      <c r="H9" s="34">
        <v>0</v>
      </c>
      <c r="I9" s="34">
        <v>0</v>
      </c>
      <c r="J9" s="34">
        <v>0</v>
      </c>
      <c r="K9" s="34">
        <v>0</v>
      </c>
      <c r="L9" s="34">
        <v>0</v>
      </c>
      <c r="M9" s="34">
        <v>0</v>
      </c>
      <c r="N9" s="34">
        <v>0</v>
      </c>
      <c r="O9" s="34">
        <v>0</v>
      </c>
      <c r="P9" s="34">
        <v>0</v>
      </c>
      <c r="Q9" s="34">
        <v>0</v>
      </c>
      <c r="R9" s="34">
        <v>0</v>
      </c>
      <c r="S9" s="34">
        <v>0</v>
      </c>
      <c r="T9" s="34">
        <v>0</v>
      </c>
      <c r="U9" s="306" t="s">
        <v>32</v>
      </c>
    </row>
    <row r="10" spans="1:21">
      <c r="A10" s="31" t="s">
        <v>36</v>
      </c>
      <c r="B10" s="34">
        <v>7.8899020541282532</v>
      </c>
      <c r="C10" s="34">
        <v>0</v>
      </c>
      <c r="D10" s="34">
        <v>13.313647229423033</v>
      </c>
      <c r="E10" s="34">
        <v>27.759989071944897</v>
      </c>
      <c r="F10" s="34">
        <v>20.763329624979551</v>
      </c>
      <c r="G10" s="34">
        <v>31.949057491470192</v>
      </c>
      <c r="H10" s="34">
        <v>29.708049770753803</v>
      </c>
      <c r="I10" s="34">
        <v>27.126250370073102</v>
      </c>
      <c r="J10" s="34">
        <v>19.806191046014117</v>
      </c>
      <c r="K10" s="34">
        <v>34.343688437225275</v>
      </c>
      <c r="L10" s="34">
        <v>27.226404343944935</v>
      </c>
      <c r="M10" s="34">
        <v>17.639904908528774</v>
      </c>
      <c r="N10" s="34">
        <v>6.930177966608694</v>
      </c>
      <c r="O10" s="34">
        <v>32.152422358957281</v>
      </c>
      <c r="P10" s="34">
        <v>19.725992553476075</v>
      </c>
      <c r="Q10" s="34">
        <v>7.3690282039255743</v>
      </c>
      <c r="R10" s="34">
        <v>1.452923148981409</v>
      </c>
      <c r="S10" s="34">
        <v>17.479237322102907</v>
      </c>
      <c r="T10" s="34">
        <v>4.9433128087403722</v>
      </c>
      <c r="U10" s="306" t="s">
        <v>32</v>
      </c>
    </row>
    <row r="11" spans="1:21">
      <c r="A11" s="31" t="s">
        <v>37</v>
      </c>
      <c r="B11" s="34">
        <v>0</v>
      </c>
      <c r="C11" s="34">
        <v>0</v>
      </c>
      <c r="D11" s="34">
        <v>0</v>
      </c>
      <c r="E11" s="34">
        <v>0</v>
      </c>
      <c r="F11" s="34">
        <v>0</v>
      </c>
      <c r="G11" s="34">
        <v>0</v>
      </c>
      <c r="H11" s="34">
        <v>0</v>
      </c>
      <c r="I11" s="34">
        <v>0</v>
      </c>
      <c r="J11" s="34">
        <v>0</v>
      </c>
      <c r="K11" s="34">
        <v>0</v>
      </c>
      <c r="L11" s="34">
        <v>0</v>
      </c>
      <c r="M11" s="34">
        <v>0</v>
      </c>
      <c r="N11" s="34">
        <v>0</v>
      </c>
      <c r="O11" s="34">
        <v>0</v>
      </c>
      <c r="P11" s="34">
        <v>0</v>
      </c>
      <c r="Q11" s="34">
        <v>0</v>
      </c>
      <c r="R11" s="34">
        <v>0</v>
      </c>
      <c r="S11" s="34">
        <v>0</v>
      </c>
      <c r="T11" s="34">
        <v>0</v>
      </c>
      <c r="U11" s="306" t="s">
        <v>32</v>
      </c>
    </row>
    <row r="12" spans="1:21">
      <c r="A12" s="31" t="s">
        <v>38</v>
      </c>
      <c r="B12" s="34">
        <v>129.6388783853036</v>
      </c>
      <c r="C12" s="34">
        <v>123.05555555555556</v>
      </c>
      <c r="D12" s="34">
        <v>120.50144970741465</v>
      </c>
      <c r="E12" s="34">
        <v>80.491198972203392</v>
      </c>
      <c r="F12" s="34">
        <v>75.065400360219328</v>
      </c>
      <c r="G12" s="34">
        <v>83.490344305483887</v>
      </c>
      <c r="H12" s="34">
        <v>78.277413528314483</v>
      </c>
      <c r="I12" s="34">
        <v>50.853483039661327</v>
      </c>
      <c r="J12" s="34">
        <v>37.897856272368273</v>
      </c>
      <c r="K12" s="34">
        <v>63.772809326714494</v>
      </c>
      <c r="L12" s="34">
        <v>51.784971311952305</v>
      </c>
      <c r="M12" s="34">
        <v>20.520135745268426</v>
      </c>
      <c r="N12" s="34">
        <v>8.4901720887421668</v>
      </c>
      <c r="O12" s="34">
        <v>37.246708454032493</v>
      </c>
      <c r="P12" s="34">
        <v>24.381851280964185</v>
      </c>
      <c r="Q12" s="34">
        <v>0.49143029993826248</v>
      </c>
      <c r="R12" s="34">
        <v>0</v>
      </c>
      <c r="S12" s="34">
        <v>1.3328643923742443</v>
      </c>
      <c r="T12" s="34">
        <v>0</v>
      </c>
      <c r="U12" s="306" t="s">
        <v>32</v>
      </c>
    </row>
    <row r="13" spans="1:21">
      <c r="A13" s="31" t="s">
        <v>39</v>
      </c>
      <c r="B13" s="34">
        <v>0</v>
      </c>
      <c r="C13" s="34">
        <v>0</v>
      </c>
      <c r="D13" s="34">
        <v>0</v>
      </c>
      <c r="E13" s="34">
        <v>0</v>
      </c>
      <c r="F13" s="34">
        <v>0</v>
      </c>
      <c r="G13" s="34">
        <v>0</v>
      </c>
      <c r="H13" s="34">
        <v>0</v>
      </c>
      <c r="I13" s="34">
        <v>0</v>
      </c>
      <c r="J13" s="34">
        <v>0</v>
      </c>
      <c r="K13" s="34">
        <v>0</v>
      </c>
      <c r="L13" s="34">
        <v>0</v>
      </c>
      <c r="M13" s="34">
        <v>0</v>
      </c>
      <c r="N13" s="34">
        <v>0</v>
      </c>
      <c r="O13" s="34">
        <v>0</v>
      </c>
      <c r="P13" s="34">
        <v>0</v>
      </c>
      <c r="Q13" s="34">
        <v>0</v>
      </c>
      <c r="R13" s="34">
        <v>0</v>
      </c>
      <c r="S13" s="34">
        <v>0</v>
      </c>
      <c r="T13" s="34">
        <v>0</v>
      </c>
      <c r="U13" s="306" t="s">
        <v>32</v>
      </c>
    </row>
    <row r="14" spans="1:21">
      <c r="A14" s="31" t="s">
        <v>40</v>
      </c>
      <c r="B14" s="34">
        <v>0</v>
      </c>
      <c r="C14" s="34">
        <v>0</v>
      </c>
      <c r="D14" s="34">
        <v>0</v>
      </c>
      <c r="E14" s="34">
        <v>4.8282903877736663E-2</v>
      </c>
      <c r="F14" s="34">
        <v>0.11810642060468958</v>
      </c>
      <c r="G14" s="34">
        <v>4.8812422015437E-2</v>
      </c>
      <c r="H14" s="34">
        <v>0.11810642060468958</v>
      </c>
      <c r="I14" s="34">
        <v>0.12500706181314544</v>
      </c>
      <c r="J14" s="34">
        <v>0.24221705171827157</v>
      </c>
      <c r="K14" s="34">
        <v>0.12700613314443698</v>
      </c>
      <c r="L14" s="34">
        <v>0.24221705171827157</v>
      </c>
      <c r="M14" s="34">
        <v>0.32869063436026474</v>
      </c>
      <c r="N14" s="34">
        <v>0.31530260083769363</v>
      </c>
      <c r="O14" s="34">
        <v>0.16780335919965281</v>
      </c>
      <c r="P14" s="34">
        <v>0.4729539012565403</v>
      </c>
      <c r="Q14" s="34">
        <v>1.044538086913309</v>
      </c>
      <c r="R14" s="34">
        <v>0.70728933038861275</v>
      </c>
      <c r="S14" s="34">
        <v>0.64628665529796592</v>
      </c>
      <c r="T14" s="34">
        <v>1.1788155506476881</v>
      </c>
      <c r="U14" s="306" t="s">
        <v>32</v>
      </c>
    </row>
    <row r="15" spans="1:21">
      <c r="A15" s="43"/>
      <c r="B15" s="34"/>
      <c r="C15" s="34"/>
      <c r="D15" s="34"/>
      <c r="E15" s="34"/>
      <c r="F15" s="34"/>
      <c r="G15" s="34"/>
      <c r="H15" s="34"/>
      <c r="I15" s="34"/>
      <c r="J15" s="34"/>
      <c r="K15" s="34"/>
      <c r="L15" s="34"/>
      <c r="M15" s="34"/>
      <c r="N15" s="34"/>
      <c r="O15" s="34"/>
      <c r="P15" s="34"/>
      <c r="Q15" s="34"/>
      <c r="R15" s="34"/>
      <c r="S15" s="34"/>
      <c r="T15" s="34"/>
      <c r="U15" s="35"/>
    </row>
    <row r="17" spans="1:23">
      <c r="A17" s="22" t="s">
        <v>312</v>
      </c>
      <c r="B17" s="22"/>
      <c r="C17" s="22"/>
      <c r="D17" s="22"/>
      <c r="E17" s="22"/>
      <c r="F17" s="22"/>
      <c r="G17" s="22"/>
      <c r="H17" s="22"/>
      <c r="I17" s="22"/>
      <c r="J17" s="22"/>
      <c r="K17" s="22"/>
      <c r="L17" s="22"/>
      <c r="M17" s="22"/>
      <c r="N17" s="22"/>
      <c r="O17" s="22"/>
      <c r="P17" s="22"/>
      <c r="Q17" s="22"/>
      <c r="R17" s="22"/>
      <c r="S17" s="22"/>
      <c r="T17" s="22"/>
      <c r="U17" s="22"/>
    </row>
    <row r="18" spans="1:23">
      <c r="A18" s="23" t="s">
        <v>313</v>
      </c>
      <c r="B18" s="23"/>
      <c r="C18" s="23"/>
      <c r="D18" s="23"/>
      <c r="E18" s="23"/>
      <c r="F18" s="23"/>
      <c r="G18" s="23"/>
      <c r="H18" s="23"/>
      <c r="I18" s="23"/>
      <c r="J18" s="84"/>
      <c r="K18" s="84"/>
      <c r="L18" s="84"/>
      <c r="M18" s="84"/>
      <c r="N18" s="84"/>
      <c r="O18" s="84"/>
      <c r="P18" s="84"/>
      <c r="Q18" s="84"/>
      <c r="R18" s="84"/>
      <c r="S18" s="84"/>
      <c r="T18" s="84"/>
      <c r="U18" s="84"/>
    </row>
    <row r="19" spans="1:23">
      <c r="A19" s="26" t="s">
        <v>182</v>
      </c>
      <c r="B19" s="301">
        <v>2019</v>
      </c>
      <c r="C19" s="301">
        <v>2023</v>
      </c>
      <c r="D19" s="301">
        <v>2025</v>
      </c>
      <c r="E19" s="301">
        <v>2030</v>
      </c>
      <c r="F19" s="301">
        <v>2035</v>
      </c>
      <c r="G19" s="301">
        <v>2040</v>
      </c>
      <c r="H19" s="301">
        <v>2050</v>
      </c>
      <c r="I19" s="301" t="s">
        <v>17</v>
      </c>
      <c r="J19" s="85"/>
      <c r="K19" s="85"/>
      <c r="L19" s="85"/>
      <c r="M19" s="85"/>
      <c r="N19" s="85"/>
      <c r="O19" s="85"/>
      <c r="P19" s="85"/>
      <c r="Q19" s="85"/>
      <c r="R19" s="85"/>
      <c r="S19" s="85"/>
      <c r="T19" s="85"/>
      <c r="U19" s="85"/>
    </row>
    <row r="20" spans="1:23">
      <c r="A20" s="83" t="s">
        <v>314</v>
      </c>
      <c r="B20" s="79">
        <v>100</v>
      </c>
      <c r="C20" s="34">
        <v>91.1</v>
      </c>
      <c r="D20" s="34">
        <v>100</v>
      </c>
      <c r="E20" s="34">
        <v>105.6</v>
      </c>
      <c r="F20" s="34">
        <v>113.6</v>
      </c>
      <c r="G20" s="34">
        <v>120.7</v>
      </c>
      <c r="H20" s="34">
        <v>130</v>
      </c>
      <c r="I20" s="34" t="s">
        <v>292</v>
      </c>
    </row>
    <row r="21" spans="1:23">
      <c r="A21" s="35"/>
      <c r="B21" s="79"/>
      <c r="C21" s="34"/>
      <c r="D21" s="34"/>
      <c r="E21" s="34"/>
      <c r="F21" s="34"/>
      <c r="G21" s="34"/>
      <c r="H21" s="34"/>
      <c r="I21" s="34"/>
    </row>
    <row r="23" spans="1:23">
      <c r="A23" s="22" t="s">
        <v>315</v>
      </c>
      <c r="B23" s="22"/>
      <c r="C23" s="22"/>
      <c r="D23" s="22"/>
      <c r="E23" s="22"/>
      <c r="F23" s="22"/>
      <c r="G23" s="22"/>
      <c r="H23" s="22"/>
      <c r="I23" s="22"/>
      <c r="J23" s="84"/>
      <c r="K23" s="84"/>
      <c r="L23" s="84"/>
      <c r="M23" s="84"/>
      <c r="N23" s="84"/>
      <c r="O23" s="84"/>
      <c r="P23" s="84"/>
      <c r="Q23" s="84"/>
      <c r="R23" s="84"/>
      <c r="S23" s="84"/>
      <c r="T23" s="84"/>
      <c r="U23" s="84"/>
      <c r="V23" s="85"/>
      <c r="W23" s="85"/>
    </row>
    <row r="24" spans="1:23">
      <c r="A24" s="23" t="s">
        <v>316</v>
      </c>
      <c r="B24" s="23"/>
      <c r="C24" s="23"/>
      <c r="D24" s="23"/>
      <c r="E24" s="23"/>
      <c r="F24" s="23"/>
      <c r="G24" s="23"/>
      <c r="H24" s="23"/>
      <c r="I24" s="23"/>
      <c r="J24" s="84"/>
      <c r="K24" s="84"/>
      <c r="L24" s="84"/>
      <c r="M24" s="84"/>
      <c r="N24" s="84"/>
      <c r="O24" s="84"/>
      <c r="P24" s="84"/>
      <c r="Q24" s="84"/>
      <c r="R24" s="84"/>
      <c r="S24" s="84"/>
      <c r="T24" s="84"/>
      <c r="U24" s="84"/>
      <c r="V24" s="85"/>
      <c r="W24" s="85"/>
    </row>
    <row r="25" spans="1:23">
      <c r="A25" s="26" t="s">
        <v>317</v>
      </c>
      <c r="B25" s="301" t="s">
        <v>318</v>
      </c>
      <c r="C25" s="301" t="s">
        <v>319</v>
      </c>
      <c r="D25" s="301" t="s">
        <v>320</v>
      </c>
      <c r="E25" s="301" t="s">
        <v>321</v>
      </c>
      <c r="F25" s="301" t="s">
        <v>322</v>
      </c>
      <c r="G25" s="301" t="s">
        <v>323</v>
      </c>
      <c r="H25" s="301" t="s">
        <v>324</v>
      </c>
      <c r="I25" s="301" t="s">
        <v>17</v>
      </c>
      <c r="J25" s="85"/>
      <c r="K25" s="85"/>
      <c r="L25" s="85"/>
      <c r="M25" s="85"/>
      <c r="N25" s="85"/>
      <c r="O25" s="85"/>
      <c r="P25" s="85"/>
      <c r="Q25" s="85"/>
      <c r="R25" s="85"/>
      <c r="S25" s="85"/>
      <c r="T25" s="85"/>
      <c r="U25" s="85"/>
      <c r="V25" s="85"/>
      <c r="W25" s="85"/>
    </row>
    <row r="26" spans="1:23">
      <c r="A26" s="83" t="s">
        <v>325</v>
      </c>
      <c r="B26" s="79">
        <v>73.5</v>
      </c>
      <c r="C26" s="34">
        <v>9.4</v>
      </c>
      <c r="D26" s="34">
        <v>6.4</v>
      </c>
      <c r="E26" s="34">
        <v>0.1</v>
      </c>
      <c r="F26" s="34">
        <v>2.9</v>
      </c>
      <c r="G26" s="34">
        <v>7.6</v>
      </c>
      <c r="H26" s="34">
        <v>0.1</v>
      </c>
      <c r="I26" s="34" t="s">
        <v>292</v>
      </c>
      <c r="J26" s="85"/>
      <c r="K26" s="85"/>
      <c r="L26" s="85"/>
      <c r="M26" s="85"/>
      <c r="N26" s="85"/>
      <c r="O26" s="85"/>
      <c r="P26" s="85"/>
      <c r="Q26" s="85"/>
      <c r="R26" s="85"/>
      <c r="S26" s="85"/>
      <c r="T26" s="85"/>
      <c r="U26" s="85"/>
      <c r="V26" s="85"/>
      <c r="W26" s="85"/>
    </row>
    <row r="27" spans="1:23">
      <c r="A27" s="35"/>
      <c r="B27" s="79"/>
      <c r="C27" s="34"/>
      <c r="D27" s="34"/>
      <c r="E27" s="34"/>
      <c r="F27" s="34"/>
      <c r="G27" s="34"/>
      <c r="H27" s="34"/>
      <c r="I27" s="34"/>
      <c r="J27" s="85"/>
      <c r="K27" s="85"/>
      <c r="L27" s="85"/>
      <c r="M27" s="85"/>
      <c r="N27" s="85"/>
      <c r="O27" s="85"/>
      <c r="P27" s="85"/>
      <c r="Q27" s="85"/>
      <c r="R27" s="85"/>
      <c r="S27" s="85"/>
      <c r="T27" s="85"/>
      <c r="U27" s="85"/>
      <c r="V27" s="85"/>
      <c r="W27" s="85"/>
    </row>
    <row r="28" spans="1:23">
      <c r="J28" s="85"/>
      <c r="K28" s="85"/>
      <c r="L28" s="85"/>
      <c r="M28" s="85"/>
      <c r="N28" s="85"/>
      <c r="O28" s="85"/>
      <c r="P28" s="85"/>
      <c r="Q28" s="85"/>
      <c r="R28" s="85"/>
      <c r="S28" s="85"/>
      <c r="T28" s="85"/>
      <c r="U28" s="85"/>
      <c r="V28" s="85"/>
      <c r="W28" s="85"/>
    </row>
    <row r="29" spans="1:23">
      <c r="A29" s="22" t="s">
        <v>326</v>
      </c>
      <c r="B29" s="22"/>
      <c r="C29" s="22"/>
      <c r="D29" s="22"/>
      <c r="E29" s="22"/>
      <c r="F29" s="22"/>
      <c r="G29" s="22"/>
      <c r="H29" s="22"/>
      <c r="I29" s="22"/>
      <c r="J29" s="84"/>
      <c r="K29" s="84"/>
      <c r="L29" s="84"/>
      <c r="M29" s="84"/>
      <c r="N29" s="84"/>
      <c r="O29" s="84"/>
      <c r="P29" s="84"/>
      <c r="Q29" s="84"/>
      <c r="R29" s="84"/>
      <c r="S29" s="84"/>
      <c r="T29" s="84"/>
      <c r="U29" s="84"/>
      <c r="V29" s="85"/>
      <c r="W29" s="85"/>
    </row>
    <row r="30" spans="1:23">
      <c r="A30" s="23" t="s">
        <v>327</v>
      </c>
      <c r="B30" s="23"/>
      <c r="C30" s="23"/>
      <c r="D30" s="23"/>
      <c r="E30" s="23"/>
      <c r="F30" s="23"/>
      <c r="G30" s="23"/>
      <c r="H30" s="84"/>
      <c r="I30" s="84"/>
      <c r="J30" s="84"/>
      <c r="K30" s="84"/>
      <c r="L30" s="84"/>
      <c r="M30" s="84"/>
      <c r="N30" s="84"/>
      <c r="O30" s="84"/>
      <c r="P30" s="84"/>
      <c r="Q30" s="84"/>
      <c r="R30" s="84"/>
      <c r="S30" s="84"/>
      <c r="T30" s="84"/>
      <c r="U30" s="84"/>
      <c r="V30" s="85"/>
      <c r="W30" s="85"/>
    </row>
    <row r="31" spans="1:23">
      <c r="A31" s="26" t="s">
        <v>182</v>
      </c>
      <c r="B31" s="303">
        <v>2025</v>
      </c>
      <c r="C31" s="303">
        <v>2030</v>
      </c>
      <c r="D31" s="303">
        <v>2035</v>
      </c>
      <c r="E31" s="303">
        <v>2040</v>
      </c>
      <c r="F31" s="303">
        <v>2050</v>
      </c>
      <c r="G31" s="303" t="s">
        <v>17</v>
      </c>
      <c r="H31" s="304"/>
      <c r="I31" s="85"/>
      <c r="J31" s="85"/>
      <c r="K31" s="85"/>
      <c r="L31" s="85"/>
      <c r="M31" s="85"/>
      <c r="N31" s="85"/>
      <c r="O31" s="85"/>
      <c r="P31" s="85"/>
      <c r="Q31" s="85"/>
      <c r="R31" s="85"/>
      <c r="S31" s="85"/>
      <c r="T31" s="85"/>
      <c r="U31" s="85"/>
      <c r="V31" s="85"/>
      <c r="W31" s="85"/>
    </row>
    <row r="32" spans="1:23">
      <c r="A32" s="83" t="s">
        <v>328</v>
      </c>
      <c r="B32" s="79">
        <v>0</v>
      </c>
      <c r="C32" s="34">
        <v>0</v>
      </c>
      <c r="D32" s="34">
        <v>0</v>
      </c>
      <c r="E32" s="34">
        <v>0</v>
      </c>
      <c r="F32" s="34">
        <v>0</v>
      </c>
      <c r="G32" s="34" t="s">
        <v>292</v>
      </c>
    </row>
    <row r="33" spans="1:23">
      <c r="A33" s="83" t="s">
        <v>329</v>
      </c>
      <c r="B33" s="80">
        <v>8.6</v>
      </c>
      <c r="C33" s="80">
        <v>7</v>
      </c>
      <c r="D33" s="80">
        <v>5</v>
      </c>
      <c r="E33" s="80">
        <v>2.5</v>
      </c>
      <c r="F33" s="80">
        <v>0</v>
      </c>
      <c r="G33" s="34" t="s">
        <v>292</v>
      </c>
    </row>
    <row r="34" spans="1:23">
      <c r="A34" s="83" t="s">
        <v>330</v>
      </c>
      <c r="B34" s="80">
        <v>11.6</v>
      </c>
      <c r="C34" s="80">
        <v>27.5</v>
      </c>
      <c r="D34" s="80">
        <v>48.9</v>
      </c>
      <c r="E34" s="80">
        <v>74.2</v>
      </c>
      <c r="F34" s="80">
        <v>100</v>
      </c>
      <c r="G34" s="34" t="s">
        <v>292</v>
      </c>
    </row>
    <row r="35" spans="1:23">
      <c r="A35" s="83" t="s">
        <v>331</v>
      </c>
      <c r="B35" s="80">
        <v>78.8</v>
      </c>
      <c r="C35" s="80">
        <v>64.599999999999994</v>
      </c>
      <c r="D35" s="80">
        <v>45.5</v>
      </c>
      <c r="E35" s="80">
        <v>23</v>
      </c>
      <c r="F35" s="80">
        <v>0</v>
      </c>
      <c r="G35" s="34" t="s">
        <v>292</v>
      </c>
    </row>
    <row r="36" spans="1:23">
      <c r="A36" s="83" t="s">
        <v>332</v>
      </c>
      <c r="B36" s="80">
        <v>0</v>
      </c>
      <c r="C36" s="80">
        <v>0</v>
      </c>
      <c r="D36" s="80">
        <v>0</v>
      </c>
      <c r="E36" s="80">
        <v>0</v>
      </c>
      <c r="F36" s="80">
        <v>0</v>
      </c>
      <c r="G36" s="34" t="s">
        <v>292</v>
      </c>
    </row>
    <row r="37" spans="1:23">
      <c r="A37" s="83" t="s">
        <v>333</v>
      </c>
      <c r="B37" s="80">
        <v>1</v>
      </c>
      <c r="C37" s="80">
        <v>0.90000000000000568</v>
      </c>
      <c r="D37" s="80">
        <v>0.59999999999999432</v>
      </c>
      <c r="E37" s="80">
        <v>0.29999999999999716</v>
      </c>
      <c r="F37" s="80">
        <v>0</v>
      </c>
      <c r="G37" s="34" t="s">
        <v>292</v>
      </c>
    </row>
    <row r="38" spans="1:23">
      <c r="A38" s="35"/>
      <c r="B38" s="80"/>
      <c r="C38" s="80"/>
      <c r="D38" s="80"/>
      <c r="E38" s="80"/>
      <c r="F38" s="80"/>
      <c r="G38" s="34"/>
    </row>
    <row r="40" spans="1:23">
      <c r="A40" s="22" t="s">
        <v>334</v>
      </c>
      <c r="B40" s="22"/>
      <c r="C40" s="22"/>
      <c r="D40" s="22"/>
      <c r="E40" s="22"/>
      <c r="F40" s="22"/>
      <c r="G40" s="22"/>
      <c r="H40" s="22"/>
      <c r="I40" s="22"/>
      <c r="J40" s="22"/>
      <c r="K40" s="22"/>
      <c r="L40" s="22"/>
      <c r="M40" s="22"/>
      <c r="N40" s="22"/>
      <c r="O40" s="22"/>
      <c r="P40" s="22"/>
      <c r="Q40" s="22"/>
      <c r="R40" s="22"/>
      <c r="S40" s="22"/>
      <c r="T40" s="84"/>
      <c r="U40" s="84"/>
      <c r="V40" s="85"/>
      <c r="W40" s="85"/>
    </row>
    <row r="41" spans="1:23">
      <c r="A41" s="23" t="s">
        <v>335</v>
      </c>
      <c r="B41" s="23"/>
      <c r="C41" s="23"/>
      <c r="D41" s="23"/>
      <c r="E41" s="23"/>
      <c r="F41" s="23"/>
      <c r="G41" s="23"/>
      <c r="H41" s="23"/>
      <c r="I41" s="23"/>
      <c r="J41" s="23"/>
      <c r="K41" s="23"/>
      <c r="L41" s="23"/>
      <c r="M41" s="23"/>
      <c r="N41" s="23"/>
      <c r="O41" s="23"/>
      <c r="P41" s="23"/>
      <c r="Q41" s="23"/>
      <c r="R41" s="23"/>
      <c r="S41" s="23"/>
      <c r="T41" s="84"/>
      <c r="U41" s="84"/>
      <c r="V41" s="85"/>
      <c r="W41" s="85"/>
    </row>
    <row r="42" spans="1:23">
      <c r="A42" s="24" t="s">
        <v>108</v>
      </c>
      <c r="B42" s="299" t="s">
        <v>13</v>
      </c>
      <c r="C42" s="299" t="s">
        <v>13</v>
      </c>
      <c r="D42" s="299" t="s">
        <v>14</v>
      </c>
      <c r="E42" s="299" t="s">
        <v>15</v>
      </c>
      <c r="F42" s="299" t="s">
        <v>16</v>
      </c>
      <c r="G42" s="299" t="s">
        <v>13</v>
      </c>
      <c r="H42" s="299" t="s">
        <v>14</v>
      </c>
      <c r="I42" s="299" t="s">
        <v>15</v>
      </c>
      <c r="J42" s="299" t="s">
        <v>16</v>
      </c>
      <c r="K42" s="299" t="s">
        <v>13</v>
      </c>
      <c r="L42" s="299" t="s">
        <v>14</v>
      </c>
      <c r="M42" s="299" t="s">
        <v>15</v>
      </c>
      <c r="N42" s="299" t="s">
        <v>16</v>
      </c>
      <c r="O42" s="299" t="s">
        <v>13</v>
      </c>
      <c r="P42" s="299" t="s">
        <v>14</v>
      </c>
      <c r="Q42" s="299" t="s">
        <v>15</v>
      </c>
      <c r="R42" s="299" t="s">
        <v>16</v>
      </c>
      <c r="S42" s="300"/>
      <c r="T42" s="85"/>
      <c r="U42" s="85"/>
      <c r="V42" s="85"/>
      <c r="W42" s="85"/>
    </row>
    <row r="43" spans="1:23">
      <c r="A43" s="26" t="s">
        <v>182</v>
      </c>
      <c r="B43" s="301">
        <v>2025</v>
      </c>
      <c r="C43" s="301">
        <v>2030</v>
      </c>
      <c r="D43" s="301">
        <v>2030</v>
      </c>
      <c r="E43" s="301">
        <v>2030</v>
      </c>
      <c r="F43" s="301">
        <v>2030</v>
      </c>
      <c r="G43" s="301">
        <v>2035</v>
      </c>
      <c r="H43" s="301">
        <v>2035</v>
      </c>
      <c r="I43" s="301">
        <v>2035</v>
      </c>
      <c r="J43" s="301">
        <v>2035</v>
      </c>
      <c r="K43" s="301">
        <v>2040</v>
      </c>
      <c r="L43" s="301">
        <v>2040</v>
      </c>
      <c r="M43" s="301">
        <v>2040</v>
      </c>
      <c r="N43" s="301">
        <v>2040</v>
      </c>
      <c r="O43" s="301">
        <v>2050</v>
      </c>
      <c r="P43" s="301">
        <v>2050</v>
      </c>
      <c r="Q43" s="301">
        <v>2050</v>
      </c>
      <c r="R43" s="301">
        <v>2050</v>
      </c>
      <c r="S43" s="302" t="s">
        <v>218</v>
      </c>
      <c r="T43" s="85"/>
      <c r="U43" s="85"/>
      <c r="V43" s="85"/>
      <c r="W43" s="85"/>
    </row>
    <row r="44" spans="1:23">
      <c r="A44" s="24" t="s">
        <v>336</v>
      </c>
      <c r="B44" s="29">
        <v>67</v>
      </c>
      <c r="C44" s="29">
        <v>61.2</v>
      </c>
      <c r="D44" s="29">
        <v>57.2</v>
      </c>
      <c r="E44" s="29">
        <v>64.3</v>
      </c>
      <c r="F44" s="29">
        <v>61.2</v>
      </c>
      <c r="G44" s="29">
        <v>54.6</v>
      </c>
      <c r="H44" s="29">
        <v>47</v>
      </c>
      <c r="I44" s="29">
        <v>62.8</v>
      </c>
      <c r="J44" s="29">
        <v>54.6</v>
      </c>
      <c r="K44" s="29">
        <v>40.9</v>
      </c>
      <c r="L44" s="29">
        <v>31.2</v>
      </c>
      <c r="M44" s="29">
        <v>51.3</v>
      </c>
      <c r="N44" s="29">
        <v>40.9</v>
      </c>
      <c r="O44" s="29">
        <v>27.6</v>
      </c>
      <c r="P44" s="29">
        <v>27.6</v>
      </c>
      <c r="Q44" s="29">
        <v>27.6</v>
      </c>
      <c r="R44" s="29">
        <v>27.6</v>
      </c>
      <c r="S44" s="30" t="s">
        <v>32</v>
      </c>
      <c r="T44" s="85"/>
      <c r="U44" s="85"/>
      <c r="V44" s="85"/>
      <c r="W44" s="85"/>
    </row>
    <row r="45" spans="1:23">
      <c r="A45" s="31" t="s">
        <v>24</v>
      </c>
      <c r="B45" s="34">
        <v>2.7</v>
      </c>
      <c r="C45" s="34">
        <v>6.6</v>
      </c>
      <c r="D45" s="34">
        <v>8.4</v>
      </c>
      <c r="E45" s="34">
        <v>5.0999999999999996</v>
      </c>
      <c r="F45" s="34">
        <v>6.6</v>
      </c>
      <c r="G45" s="34">
        <v>12.7</v>
      </c>
      <c r="H45" s="34">
        <v>16.3</v>
      </c>
      <c r="I45" s="34">
        <v>8.9</v>
      </c>
      <c r="J45" s="34">
        <v>12.7</v>
      </c>
      <c r="K45" s="34">
        <v>19.600000000000001</v>
      </c>
      <c r="L45" s="34">
        <v>24.2</v>
      </c>
      <c r="M45" s="34">
        <v>14.7</v>
      </c>
      <c r="N45" s="34">
        <v>19.600000000000001</v>
      </c>
      <c r="O45" s="34">
        <v>27.6</v>
      </c>
      <c r="P45" s="34">
        <v>27.6</v>
      </c>
      <c r="Q45" s="34">
        <v>27.6</v>
      </c>
      <c r="R45" s="34">
        <v>27.6</v>
      </c>
      <c r="S45" s="35" t="s">
        <v>32</v>
      </c>
      <c r="T45" s="85"/>
      <c r="U45" s="85"/>
      <c r="V45" s="85"/>
      <c r="W45" s="85"/>
    </row>
    <row r="46" spans="1:23">
      <c r="A46" s="31" t="s">
        <v>33</v>
      </c>
      <c r="B46" s="34">
        <v>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5" t="s">
        <v>32</v>
      </c>
      <c r="T46" s="85"/>
      <c r="U46" s="85"/>
      <c r="V46" s="85"/>
      <c r="W46" s="85"/>
    </row>
    <row r="47" spans="1:23">
      <c r="A47" s="31" t="s">
        <v>34</v>
      </c>
      <c r="B47" s="34">
        <v>0</v>
      </c>
      <c r="C47" s="34">
        <v>0</v>
      </c>
      <c r="D47" s="34">
        <v>0</v>
      </c>
      <c r="E47" s="34">
        <v>0</v>
      </c>
      <c r="F47" s="34">
        <v>0</v>
      </c>
      <c r="G47" s="34">
        <v>0</v>
      </c>
      <c r="H47" s="34">
        <v>0</v>
      </c>
      <c r="I47" s="34">
        <v>0</v>
      </c>
      <c r="J47" s="34">
        <v>0</v>
      </c>
      <c r="K47" s="34">
        <v>0</v>
      </c>
      <c r="L47" s="34">
        <v>0</v>
      </c>
      <c r="M47" s="34">
        <v>0</v>
      </c>
      <c r="N47" s="34">
        <v>0</v>
      </c>
      <c r="O47" s="34">
        <v>0</v>
      </c>
      <c r="P47" s="34">
        <v>0</v>
      </c>
      <c r="Q47" s="34">
        <v>0</v>
      </c>
      <c r="R47" s="34">
        <v>0</v>
      </c>
      <c r="S47" s="35" t="s">
        <v>32</v>
      </c>
    </row>
    <row r="48" spans="1:23">
      <c r="A48" s="31" t="s">
        <v>35</v>
      </c>
      <c r="B48" s="34">
        <v>0</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5" t="s">
        <v>32</v>
      </c>
    </row>
    <row r="49" spans="1:19">
      <c r="A49" s="31" t="s">
        <v>36</v>
      </c>
      <c r="B49" s="34">
        <v>0</v>
      </c>
      <c r="C49" s="34">
        <v>0</v>
      </c>
      <c r="D49" s="34">
        <v>0</v>
      </c>
      <c r="E49" s="34">
        <v>0</v>
      </c>
      <c r="F49" s="34">
        <v>0</v>
      </c>
      <c r="G49" s="34">
        <v>0</v>
      </c>
      <c r="H49" s="34">
        <v>0</v>
      </c>
      <c r="I49" s="34">
        <v>0</v>
      </c>
      <c r="J49" s="34">
        <v>0</v>
      </c>
      <c r="K49" s="34">
        <v>0</v>
      </c>
      <c r="L49" s="34">
        <v>0</v>
      </c>
      <c r="M49" s="34">
        <v>0</v>
      </c>
      <c r="N49" s="34">
        <v>0</v>
      </c>
      <c r="O49" s="34">
        <v>0</v>
      </c>
      <c r="P49" s="34">
        <v>0</v>
      </c>
      <c r="Q49" s="34">
        <v>0</v>
      </c>
      <c r="R49" s="34">
        <v>0</v>
      </c>
      <c r="S49" s="35" t="s">
        <v>32</v>
      </c>
    </row>
    <row r="50" spans="1:19">
      <c r="A50" s="31" t="s">
        <v>37</v>
      </c>
      <c r="B50" s="34">
        <v>0</v>
      </c>
      <c r="C50" s="34">
        <v>0</v>
      </c>
      <c r="D50" s="34">
        <v>0</v>
      </c>
      <c r="E50" s="34">
        <v>0</v>
      </c>
      <c r="F50" s="34">
        <v>0</v>
      </c>
      <c r="G50" s="34">
        <v>0</v>
      </c>
      <c r="H50" s="34">
        <v>0</v>
      </c>
      <c r="I50" s="34">
        <v>0</v>
      </c>
      <c r="J50" s="34">
        <v>0</v>
      </c>
      <c r="K50" s="34">
        <v>0</v>
      </c>
      <c r="L50" s="34">
        <v>0</v>
      </c>
      <c r="M50" s="34">
        <v>0</v>
      </c>
      <c r="N50" s="34">
        <v>0</v>
      </c>
      <c r="O50" s="34">
        <v>0</v>
      </c>
      <c r="P50" s="34">
        <v>0</v>
      </c>
      <c r="Q50" s="34">
        <v>0</v>
      </c>
      <c r="R50" s="34">
        <v>0</v>
      </c>
      <c r="S50" s="35" t="s">
        <v>32</v>
      </c>
    </row>
    <row r="51" spans="1:19">
      <c r="A51" s="31" t="s">
        <v>38</v>
      </c>
      <c r="B51" s="34">
        <v>63.6</v>
      </c>
      <c r="C51" s="34">
        <v>54</v>
      </c>
      <c r="D51" s="34">
        <v>48.2</v>
      </c>
      <c r="E51" s="34">
        <v>58.4</v>
      </c>
      <c r="F51" s="34">
        <v>54</v>
      </c>
      <c r="G51" s="34">
        <v>41.4</v>
      </c>
      <c r="H51" s="34">
        <v>30.3</v>
      </c>
      <c r="I51" s="34">
        <v>53.2</v>
      </c>
      <c r="J51" s="34">
        <v>41.4</v>
      </c>
      <c r="K51" s="34">
        <v>21.1</v>
      </c>
      <c r="L51" s="34">
        <v>7</v>
      </c>
      <c r="M51" s="34">
        <v>36.200000000000003</v>
      </c>
      <c r="N51" s="34">
        <v>21.1</v>
      </c>
      <c r="O51" s="34">
        <v>0</v>
      </c>
      <c r="P51" s="34">
        <v>0</v>
      </c>
      <c r="Q51" s="34">
        <v>0</v>
      </c>
      <c r="R51" s="34">
        <v>0</v>
      </c>
      <c r="S51" s="35" t="s">
        <v>32</v>
      </c>
    </row>
    <row r="52" spans="1:19">
      <c r="A52" s="31" t="s">
        <v>39</v>
      </c>
      <c r="B52" s="34">
        <v>0.7</v>
      </c>
      <c r="C52" s="34">
        <v>0.7</v>
      </c>
      <c r="D52" s="34">
        <v>0.6</v>
      </c>
      <c r="E52" s="34">
        <v>0.7</v>
      </c>
      <c r="F52" s="34">
        <v>0.7</v>
      </c>
      <c r="G52" s="34">
        <v>0.5</v>
      </c>
      <c r="H52" s="34">
        <v>0.4</v>
      </c>
      <c r="I52" s="34">
        <v>0.6</v>
      </c>
      <c r="J52" s="34">
        <v>0.5</v>
      </c>
      <c r="K52" s="34">
        <v>0.2</v>
      </c>
      <c r="L52" s="34">
        <v>0.1</v>
      </c>
      <c r="M52" s="34">
        <v>0.4</v>
      </c>
      <c r="N52" s="34">
        <v>0.2</v>
      </c>
      <c r="O52" s="34">
        <v>0</v>
      </c>
      <c r="P52" s="34">
        <v>0</v>
      </c>
      <c r="Q52" s="34">
        <v>0</v>
      </c>
      <c r="R52" s="34">
        <v>0</v>
      </c>
      <c r="S52" s="35" t="s">
        <v>32</v>
      </c>
    </row>
    <row r="53" spans="1:19">
      <c r="A53" s="31" t="s">
        <v>40</v>
      </c>
      <c r="B53" s="34">
        <v>0</v>
      </c>
      <c r="C53" s="34">
        <v>0</v>
      </c>
      <c r="D53" s="34">
        <v>0</v>
      </c>
      <c r="E53" s="34">
        <v>0</v>
      </c>
      <c r="F53" s="34">
        <v>0</v>
      </c>
      <c r="G53" s="34">
        <v>0</v>
      </c>
      <c r="H53" s="34">
        <v>0</v>
      </c>
      <c r="I53" s="34">
        <v>0</v>
      </c>
      <c r="J53" s="34">
        <v>0</v>
      </c>
      <c r="K53" s="34">
        <v>0</v>
      </c>
      <c r="L53" s="34">
        <v>0</v>
      </c>
      <c r="M53" s="34">
        <v>0</v>
      </c>
      <c r="N53" s="34">
        <v>0</v>
      </c>
      <c r="O53" s="34">
        <v>0</v>
      </c>
      <c r="P53" s="34">
        <v>0</v>
      </c>
      <c r="Q53" s="34">
        <v>0</v>
      </c>
      <c r="R53" s="34">
        <v>0</v>
      </c>
      <c r="S53" s="35" t="s">
        <v>32</v>
      </c>
    </row>
    <row r="54" spans="1:19">
      <c r="A54" s="43"/>
      <c r="B54" s="34"/>
      <c r="C54" s="34"/>
      <c r="D54" s="34"/>
      <c r="E54" s="34"/>
      <c r="F54" s="34"/>
      <c r="G54" s="34"/>
      <c r="H54" s="34"/>
      <c r="I54" s="34"/>
      <c r="J54" s="34"/>
      <c r="K54" s="34"/>
      <c r="L54" s="34"/>
      <c r="M54" s="34"/>
      <c r="N54" s="34"/>
      <c r="O54" s="34"/>
      <c r="P54" s="34"/>
      <c r="Q54" s="34"/>
      <c r="R54" s="34"/>
      <c r="S54" s="35"/>
    </row>
    <row r="56" spans="1:19">
      <c r="A56" s="22" t="s">
        <v>337</v>
      </c>
      <c r="B56" s="22"/>
      <c r="C56" s="22"/>
      <c r="D56" s="22"/>
      <c r="E56" s="22"/>
      <c r="F56" s="22"/>
      <c r="G56" s="22"/>
      <c r="H56" s="22"/>
      <c r="I56" s="22"/>
      <c r="J56" s="22"/>
      <c r="K56" s="22"/>
      <c r="L56" s="22"/>
      <c r="M56" s="22"/>
      <c r="N56" s="22"/>
      <c r="O56" s="22"/>
      <c r="P56" s="22"/>
      <c r="Q56" s="22"/>
      <c r="R56" s="22"/>
      <c r="S56" s="22"/>
    </row>
    <row r="57" spans="1:19">
      <c r="A57" s="23" t="s">
        <v>338</v>
      </c>
      <c r="B57" s="23"/>
      <c r="C57" s="23"/>
      <c r="D57" s="23"/>
      <c r="E57" s="23"/>
      <c r="F57" s="23"/>
      <c r="G57" s="23"/>
      <c r="H57" s="23"/>
      <c r="I57" s="23"/>
      <c r="J57" s="23"/>
      <c r="K57" s="23"/>
      <c r="L57" s="23"/>
      <c r="M57" s="23"/>
      <c r="N57" s="23"/>
      <c r="O57" s="23"/>
      <c r="P57" s="23"/>
      <c r="Q57" s="23"/>
      <c r="R57" s="23"/>
      <c r="S57" s="23"/>
    </row>
    <row r="58" spans="1:19">
      <c r="A58" s="24" t="s">
        <v>108</v>
      </c>
      <c r="B58" s="299" t="s">
        <v>13</v>
      </c>
      <c r="C58" s="299" t="s">
        <v>13</v>
      </c>
      <c r="D58" s="299" t="s">
        <v>14</v>
      </c>
      <c r="E58" s="299" t="s">
        <v>15</v>
      </c>
      <c r="F58" s="299" t="s">
        <v>16</v>
      </c>
      <c r="G58" s="299" t="s">
        <v>13</v>
      </c>
      <c r="H58" s="299" t="s">
        <v>14</v>
      </c>
      <c r="I58" s="299" t="s">
        <v>15</v>
      </c>
      <c r="J58" s="299" t="s">
        <v>16</v>
      </c>
      <c r="K58" s="299" t="s">
        <v>13</v>
      </c>
      <c r="L58" s="299" t="s">
        <v>14</v>
      </c>
      <c r="M58" s="299" t="s">
        <v>15</v>
      </c>
      <c r="N58" s="299" t="s">
        <v>16</v>
      </c>
      <c r="O58" s="299" t="s">
        <v>13</v>
      </c>
      <c r="P58" s="299" t="s">
        <v>14</v>
      </c>
      <c r="Q58" s="299" t="s">
        <v>15</v>
      </c>
      <c r="R58" s="299" t="s">
        <v>16</v>
      </c>
      <c r="S58" s="300"/>
    </row>
    <row r="59" spans="1:19">
      <c r="A59" s="26" t="s">
        <v>182</v>
      </c>
      <c r="B59" s="301">
        <v>2025</v>
      </c>
      <c r="C59" s="301">
        <v>2030</v>
      </c>
      <c r="D59" s="301">
        <v>2030</v>
      </c>
      <c r="E59" s="301">
        <v>2030</v>
      </c>
      <c r="F59" s="301">
        <v>2030</v>
      </c>
      <c r="G59" s="301">
        <v>2035</v>
      </c>
      <c r="H59" s="301">
        <v>2035</v>
      </c>
      <c r="I59" s="301">
        <v>2035</v>
      </c>
      <c r="J59" s="301">
        <v>2035</v>
      </c>
      <c r="K59" s="301">
        <v>2040</v>
      </c>
      <c r="L59" s="301">
        <v>2040</v>
      </c>
      <c r="M59" s="301">
        <v>2040</v>
      </c>
      <c r="N59" s="301">
        <v>2040</v>
      </c>
      <c r="O59" s="301">
        <v>2050</v>
      </c>
      <c r="P59" s="301">
        <v>2050</v>
      </c>
      <c r="Q59" s="301">
        <v>2050</v>
      </c>
      <c r="R59" s="301">
        <v>2050</v>
      </c>
      <c r="S59" s="301" t="s">
        <v>218</v>
      </c>
    </row>
    <row r="60" spans="1:19">
      <c r="A60" s="24" t="s">
        <v>339</v>
      </c>
      <c r="B60" s="29">
        <v>2.8155482775512573</v>
      </c>
      <c r="C60" s="29">
        <v>1.7930579902424149</v>
      </c>
      <c r="D60" s="29">
        <v>1.7930579902424149</v>
      </c>
      <c r="E60" s="29">
        <v>2.1005942161849327</v>
      </c>
      <c r="F60" s="29">
        <v>1.7614193734240016</v>
      </c>
      <c r="G60" s="29">
        <v>1.6412017884026506</v>
      </c>
      <c r="H60" s="29">
        <v>1.6330366053757717</v>
      </c>
      <c r="I60" s="29">
        <v>1.6412017884026506</v>
      </c>
      <c r="J60" s="29">
        <v>1.71468843564456</v>
      </c>
      <c r="K60" s="29">
        <v>1.6642931546118189</v>
      </c>
      <c r="L60" s="29">
        <v>1.6560130891659888</v>
      </c>
      <c r="M60" s="29">
        <v>1.6642931546118189</v>
      </c>
      <c r="N60" s="29">
        <v>1.6642931546118189</v>
      </c>
      <c r="O60" s="29">
        <v>1.7396383968129883</v>
      </c>
      <c r="P60" s="29">
        <v>1.7309834794159087</v>
      </c>
      <c r="Q60" s="29">
        <v>1.7396383968129883</v>
      </c>
      <c r="R60" s="29">
        <v>1.7396383968129883</v>
      </c>
      <c r="S60" s="34" t="s">
        <v>32</v>
      </c>
    </row>
    <row r="61" spans="1:19">
      <c r="A61" s="31" t="s">
        <v>24</v>
      </c>
      <c r="B61" s="34">
        <v>0.31570826409300196</v>
      </c>
      <c r="C61" s="34">
        <v>1.1947451348036005</v>
      </c>
      <c r="D61" s="34">
        <v>1.1947451348036005</v>
      </c>
      <c r="E61" s="34">
        <v>0.89605885110270023</v>
      </c>
      <c r="F61" s="34">
        <v>1.1947451348036005</v>
      </c>
      <c r="G61" s="34">
        <v>1.616706239322014</v>
      </c>
      <c r="H61" s="34">
        <v>1.6330366053757717</v>
      </c>
      <c r="I61" s="34">
        <v>1.616706239322014</v>
      </c>
      <c r="J61" s="34">
        <v>1.4697329448381942</v>
      </c>
      <c r="K61" s="34">
        <v>1.6394529582743291</v>
      </c>
      <c r="L61" s="34">
        <v>1.6560130891659888</v>
      </c>
      <c r="M61" s="34">
        <v>1.6394529582743291</v>
      </c>
      <c r="N61" s="34">
        <v>1.6394529582743291</v>
      </c>
      <c r="O61" s="34">
        <v>1.7136736446217495</v>
      </c>
      <c r="P61" s="34">
        <v>1.7309834794159087</v>
      </c>
      <c r="Q61" s="34">
        <v>1.7136736446217495</v>
      </c>
      <c r="R61" s="34">
        <v>1.7136736446217495</v>
      </c>
      <c r="S61" s="34" t="s">
        <v>32</v>
      </c>
    </row>
    <row r="62" spans="1:19">
      <c r="A62" s="31" t="s">
        <v>33</v>
      </c>
      <c r="B62" s="34">
        <v>2.1525563460886504E-2</v>
      </c>
      <c r="C62" s="34">
        <v>2.240147127756751E-2</v>
      </c>
      <c r="D62" s="34">
        <v>2.240147127756751E-2</v>
      </c>
      <c r="E62" s="34">
        <v>2.240147127756751E-2</v>
      </c>
      <c r="F62" s="34">
        <v>0.11200735638783756</v>
      </c>
      <c r="G62" s="34">
        <v>2.4495549080636569E-2</v>
      </c>
      <c r="H62" s="34">
        <v>0</v>
      </c>
      <c r="I62" s="34">
        <v>2.4495549080636569E-2</v>
      </c>
      <c r="J62" s="34">
        <v>0.24495549080636572</v>
      </c>
      <c r="K62" s="34">
        <v>2.4840196337489826E-2</v>
      </c>
      <c r="L62" s="34">
        <v>0</v>
      </c>
      <c r="M62" s="34">
        <v>2.4840196337489826E-2</v>
      </c>
      <c r="N62" s="34">
        <v>2.4840196337489826E-2</v>
      </c>
      <c r="O62" s="34">
        <v>2.5964752191238626E-2</v>
      </c>
      <c r="P62" s="34">
        <v>0</v>
      </c>
      <c r="Q62" s="34">
        <v>2.5964752191238626E-2</v>
      </c>
      <c r="R62" s="34">
        <v>2.5964752191238626E-2</v>
      </c>
      <c r="S62" s="34" t="s">
        <v>32</v>
      </c>
    </row>
    <row r="63" spans="1:19">
      <c r="A63" s="31" t="s">
        <v>34</v>
      </c>
      <c r="B63" s="34">
        <v>0.23417144409423954</v>
      </c>
      <c r="C63" s="34">
        <v>0.57591138416124699</v>
      </c>
      <c r="D63" s="34">
        <v>0.57591138416124699</v>
      </c>
      <c r="E63" s="34">
        <v>1.1821338938046646</v>
      </c>
      <c r="F63" s="34">
        <v>0.45466688223256335</v>
      </c>
      <c r="G63" s="34">
        <v>0</v>
      </c>
      <c r="H63" s="34">
        <v>0</v>
      </c>
      <c r="I63" s="34">
        <v>0</v>
      </c>
      <c r="J63" s="34">
        <v>0</v>
      </c>
      <c r="K63" s="34">
        <v>0</v>
      </c>
      <c r="L63" s="34">
        <v>0</v>
      </c>
      <c r="M63" s="34">
        <v>0</v>
      </c>
      <c r="N63" s="34">
        <v>0</v>
      </c>
      <c r="O63" s="34">
        <v>0</v>
      </c>
      <c r="P63" s="34">
        <v>0</v>
      </c>
      <c r="Q63" s="34">
        <v>0</v>
      </c>
      <c r="R63" s="34">
        <v>0</v>
      </c>
      <c r="S63" s="34" t="s">
        <v>32</v>
      </c>
    </row>
    <row r="64" spans="1:19">
      <c r="A64" s="31" t="s">
        <v>35</v>
      </c>
      <c r="B64" s="34">
        <v>0</v>
      </c>
      <c r="C64" s="34">
        <v>0</v>
      </c>
      <c r="D64" s="34">
        <v>0</v>
      </c>
      <c r="E64" s="34">
        <v>0</v>
      </c>
      <c r="F64" s="34">
        <v>0</v>
      </c>
      <c r="G64" s="34">
        <v>0</v>
      </c>
      <c r="H64" s="34">
        <v>0</v>
      </c>
      <c r="I64" s="34">
        <v>0</v>
      </c>
      <c r="J64" s="34">
        <v>0</v>
      </c>
      <c r="K64" s="34">
        <v>0</v>
      </c>
      <c r="L64" s="34">
        <v>0</v>
      </c>
      <c r="M64" s="34">
        <v>0</v>
      </c>
      <c r="N64" s="34">
        <v>0</v>
      </c>
      <c r="O64" s="34">
        <v>0</v>
      </c>
      <c r="P64" s="34">
        <v>0</v>
      </c>
      <c r="Q64" s="34">
        <v>0</v>
      </c>
      <c r="R64" s="34">
        <v>0</v>
      </c>
      <c r="S64" s="34" t="s">
        <v>32</v>
      </c>
    </row>
    <row r="65" spans="1:22">
      <c r="A65" s="31" t="s">
        <v>36</v>
      </c>
      <c r="B65" s="34">
        <v>0</v>
      </c>
      <c r="C65" s="34">
        <v>0</v>
      </c>
      <c r="D65" s="34">
        <v>0</v>
      </c>
      <c r="E65" s="34">
        <v>0</v>
      </c>
      <c r="F65" s="34">
        <v>0</v>
      </c>
      <c r="G65" s="34">
        <v>0</v>
      </c>
      <c r="H65" s="34">
        <v>0</v>
      </c>
      <c r="I65" s="34">
        <v>0</v>
      </c>
      <c r="J65" s="34">
        <v>0</v>
      </c>
      <c r="K65" s="34">
        <v>0</v>
      </c>
      <c r="L65" s="34">
        <v>0</v>
      </c>
      <c r="M65" s="34">
        <v>0</v>
      </c>
      <c r="N65" s="34">
        <v>0</v>
      </c>
      <c r="O65" s="34">
        <v>0</v>
      </c>
      <c r="P65" s="34">
        <v>0</v>
      </c>
      <c r="Q65" s="34">
        <v>0</v>
      </c>
      <c r="R65" s="34">
        <v>0</v>
      </c>
      <c r="S65" s="34" t="s">
        <v>32</v>
      </c>
    </row>
    <row r="66" spans="1:22">
      <c r="A66" s="31" t="s">
        <v>37</v>
      </c>
      <c r="B66" s="34">
        <v>0</v>
      </c>
      <c r="C66" s="34">
        <v>0</v>
      </c>
      <c r="D66" s="34">
        <v>0</v>
      </c>
      <c r="E66" s="34">
        <v>0</v>
      </c>
      <c r="F66" s="34">
        <v>0</v>
      </c>
      <c r="G66" s="34">
        <v>0</v>
      </c>
      <c r="H66" s="34">
        <v>0</v>
      </c>
      <c r="I66" s="34">
        <v>0</v>
      </c>
      <c r="J66" s="34">
        <v>0</v>
      </c>
      <c r="K66" s="34">
        <v>0</v>
      </c>
      <c r="L66" s="34">
        <v>0</v>
      </c>
      <c r="M66" s="34">
        <v>0</v>
      </c>
      <c r="N66" s="34">
        <v>0</v>
      </c>
      <c r="O66" s="34">
        <v>0</v>
      </c>
      <c r="P66" s="34">
        <v>0</v>
      </c>
      <c r="Q66" s="34">
        <v>0</v>
      </c>
      <c r="R66" s="34">
        <v>0</v>
      </c>
      <c r="S66" s="34" t="s">
        <v>32</v>
      </c>
    </row>
    <row r="67" spans="1:22">
      <c r="A67" s="31" t="s">
        <v>38</v>
      </c>
      <c r="B67" s="34">
        <v>2.2441430059031293</v>
      </c>
      <c r="C67" s="34">
        <v>0</v>
      </c>
      <c r="D67" s="34">
        <v>0</v>
      </c>
      <c r="E67" s="34">
        <v>4.076325831582717E-16</v>
      </c>
      <c r="F67" s="34">
        <v>0</v>
      </c>
      <c r="G67" s="34">
        <v>0</v>
      </c>
      <c r="H67" s="34">
        <v>0</v>
      </c>
      <c r="I67" s="34">
        <v>0</v>
      </c>
      <c r="J67" s="34">
        <v>0</v>
      </c>
      <c r="K67" s="34">
        <v>0</v>
      </c>
      <c r="L67" s="34">
        <v>0</v>
      </c>
      <c r="M67" s="34">
        <v>0</v>
      </c>
      <c r="N67" s="34">
        <v>0</v>
      </c>
      <c r="O67" s="34">
        <v>0</v>
      </c>
      <c r="P67" s="34">
        <v>0</v>
      </c>
      <c r="Q67" s="34">
        <v>0</v>
      </c>
      <c r="R67" s="34">
        <v>0</v>
      </c>
      <c r="S67" s="34" t="s">
        <v>32</v>
      </c>
    </row>
    <row r="68" spans="1:22">
      <c r="A68" s="31" t="s">
        <v>39</v>
      </c>
      <c r="B68" s="34">
        <v>0</v>
      </c>
      <c r="C68" s="34">
        <v>0</v>
      </c>
      <c r="D68" s="34">
        <v>0</v>
      </c>
      <c r="E68" s="34">
        <v>0</v>
      </c>
      <c r="F68" s="34">
        <v>0</v>
      </c>
      <c r="G68" s="34">
        <v>0</v>
      </c>
      <c r="H68" s="34">
        <v>0</v>
      </c>
      <c r="I68" s="34">
        <v>0</v>
      </c>
      <c r="J68" s="34">
        <v>0</v>
      </c>
      <c r="K68" s="34">
        <v>0</v>
      </c>
      <c r="L68" s="34">
        <v>0</v>
      </c>
      <c r="M68" s="34">
        <v>0</v>
      </c>
      <c r="N68" s="34">
        <v>0</v>
      </c>
      <c r="O68" s="34">
        <v>0</v>
      </c>
      <c r="P68" s="34">
        <v>0</v>
      </c>
      <c r="Q68" s="34">
        <v>0</v>
      </c>
      <c r="R68" s="34">
        <v>0</v>
      </c>
      <c r="S68" s="34" t="s">
        <v>32</v>
      </c>
    </row>
    <row r="69" spans="1:22">
      <c r="A69" s="31" t="s">
        <v>40</v>
      </c>
      <c r="B69" s="34">
        <v>0</v>
      </c>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t="s">
        <v>32</v>
      </c>
    </row>
    <row r="70" spans="1:22">
      <c r="A70" s="43"/>
      <c r="B70" s="34"/>
      <c r="C70" s="34"/>
      <c r="D70" s="34"/>
      <c r="E70" s="34"/>
      <c r="F70" s="34"/>
      <c r="G70" s="34"/>
      <c r="H70" s="34"/>
      <c r="I70" s="34"/>
      <c r="J70" s="34"/>
      <c r="K70" s="34"/>
      <c r="L70" s="34"/>
      <c r="M70" s="34"/>
      <c r="N70" s="34"/>
      <c r="O70" s="34"/>
      <c r="P70" s="34"/>
      <c r="Q70" s="34"/>
      <c r="R70" s="34"/>
      <c r="S70" s="34"/>
    </row>
    <row r="72" spans="1:22">
      <c r="A72" s="22" t="s">
        <v>340</v>
      </c>
      <c r="B72" s="22"/>
      <c r="C72" s="22"/>
      <c r="D72" s="22"/>
      <c r="E72" s="22"/>
      <c r="F72" s="22"/>
      <c r="G72" s="22"/>
      <c r="H72" s="22"/>
      <c r="I72" s="22"/>
      <c r="J72" s="22"/>
      <c r="K72" s="22"/>
      <c r="L72" s="22"/>
      <c r="M72" s="22"/>
      <c r="N72" s="22"/>
      <c r="O72" s="22"/>
      <c r="P72" s="22"/>
      <c r="Q72" s="22"/>
      <c r="R72" s="22"/>
      <c r="S72" s="22"/>
      <c r="T72" s="22"/>
      <c r="U72" s="22"/>
    </row>
    <row r="73" spans="1:22">
      <c r="A73" s="23" t="s">
        <v>341</v>
      </c>
      <c r="B73" s="23"/>
      <c r="C73" s="23"/>
      <c r="D73" s="23"/>
      <c r="E73" s="23"/>
      <c r="F73" s="23"/>
      <c r="G73" s="23"/>
      <c r="H73" s="23"/>
      <c r="I73" s="23"/>
      <c r="J73" s="23"/>
      <c r="K73" s="23"/>
      <c r="L73" s="23"/>
      <c r="M73" s="23"/>
      <c r="N73" s="23"/>
      <c r="O73" s="23"/>
      <c r="P73" s="84"/>
      <c r="Q73" s="84"/>
      <c r="R73" s="84"/>
      <c r="S73" s="84"/>
      <c r="T73" s="84"/>
      <c r="U73" s="84"/>
      <c r="V73" s="85"/>
    </row>
    <row r="74" spans="1:22">
      <c r="A74" s="26" t="s">
        <v>182</v>
      </c>
      <c r="B74" s="301">
        <v>2016</v>
      </c>
      <c r="C74" s="301">
        <v>2017</v>
      </c>
      <c r="D74" s="301">
        <v>2018</v>
      </c>
      <c r="E74" s="301">
        <v>2019</v>
      </c>
      <c r="F74" s="301">
        <v>2020</v>
      </c>
      <c r="G74" s="301">
        <v>2021</v>
      </c>
      <c r="H74" s="301">
        <v>2022</v>
      </c>
      <c r="I74" s="301">
        <v>2023</v>
      </c>
      <c r="J74" s="301">
        <v>2025</v>
      </c>
      <c r="K74" s="301">
        <v>2030</v>
      </c>
      <c r="L74" s="301">
        <v>2035</v>
      </c>
      <c r="M74" s="301">
        <v>2040</v>
      </c>
      <c r="N74" s="301">
        <v>2050</v>
      </c>
      <c r="O74" s="301" t="s">
        <v>17</v>
      </c>
      <c r="P74" s="85"/>
      <c r="Q74" s="85"/>
      <c r="R74" s="85"/>
      <c r="S74" s="85"/>
      <c r="T74" s="85"/>
      <c r="U74" s="85"/>
      <c r="V74" s="85"/>
    </row>
    <row r="75" spans="1:22">
      <c r="A75" s="31" t="s">
        <v>314</v>
      </c>
      <c r="B75" s="34">
        <v>93.345575446742757</v>
      </c>
      <c r="C75" s="34">
        <v>93.399775111837371</v>
      </c>
      <c r="D75" s="34">
        <v>99.632736597717141</v>
      </c>
      <c r="E75" s="34">
        <v>100</v>
      </c>
      <c r="F75" s="34">
        <v>96.770670700631783</v>
      </c>
      <c r="G75" s="34">
        <v>100.99662667756053</v>
      </c>
      <c r="H75" s="34">
        <v>95.936238543242439</v>
      </c>
      <c r="I75" s="34">
        <v>89.544318338092651</v>
      </c>
      <c r="J75" s="34">
        <v>100</v>
      </c>
      <c r="K75" s="34">
        <v>100</v>
      </c>
      <c r="L75" s="34">
        <v>108.30711512760212</v>
      </c>
      <c r="M75" s="34">
        <v>123.23919403474466</v>
      </c>
      <c r="N75" s="34">
        <v>136.13274044862348</v>
      </c>
      <c r="O75" s="34" t="s">
        <v>292</v>
      </c>
      <c r="P75" s="85"/>
      <c r="Q75" s="85"/>
      <c r="R75" s="85"/>
      <c r="S75" s="85"/>
      <c r="T75" s="85"/>
      <c r="U75" s="85"/>
      <c r="V75" s="85"/>
    </row>
    <row r="76" spans="1:22">
      <c r="A76" s="35"/>
      <c r="B76" s="34"/>
      <c r="C76" s="34"/>
      <c r="D76" s="34"/>
      <c r="E76" s="34"/>
      <c r="F76" s="34"/>
      <c r="G76" s="34"/>
      <c r="H76" s="34"/>
      <c r="I76" s="34"/>
      <c r="J76" s="34"/>
      <c r="K76" s="34"/>
      <c r="L76" s="34"/>
      <c r="M76" s="34"/>
      <c r="N76" s="34"/>
      <c r="O76" s="34"/>
      <c r="P76" s="85"/>
      <c r="Q76" s="85"/>
      <c r="R76" s="85"/>
      <c r="S76" s="85"/>
      <c r="T76" s="85"/>
      <c r="U76" s="85"/>
      <c r="V76" s="85"/>
    </row>
    <row r="77" spans="1:22">
      <c r="P77" s="85"/>
      <c r="Q77" s="85"/>
      <c r="R77" s="85"/>
      <c r="S77" s="85"/>
      <c r="T77" s="85"/>
      <c r="U77" s="85"/>
      <c r="V77" s="85"/>
    </row>
    <row r="78" spans="1:22">
      <c r="A78" s="22" t="s">
        <v>342</v>
      </c>
      <c r="B78" s="22"/>
      <c r="C78" s="22"/>
      <c r="D78" s="22"/>
      <c r="E78" s="22"/>
      <c r="F78" s="22"/>
      <c r="G78" s="22"/>
      <c r="H78" s="22"/>
      <c r="I78" s="22"/>
      <c r="J78" s="22"/>
      <c r="K78" s="22"/>
      <c r="L78" s="22"/>
      <c r="M78" s="22"/>
      <c r="N78" s="22"/>
      <c r="O78" s="22"/>
      <c r="P78" s="84"/>
      <c r="Q78" s="84"/>
      <c r="R78" s="84"/>
      <c r="S78" s="84"/>
      <c r="T78" s="84"/>
      <c r="U78" s="84"/>
      <c r="V78" s="85"/>
    </row>
    <row r="79" spans="1:22">
      <c r="A79" s="23" t="s">
        <v>343</v>
      </c>
      <c r="B79" s="23"/>
      <c r="C79" s="23"/>
      <c r="D79" s="23"/>
      <c r="E79" s="23"/>
      <c r="F79" s="23"/>
      <c r="G79" s="84"/>
      <c r="H79" s="84"/>
      <c r="I79" s="84"/>
      <c r="J79" s="84"/>
      <c r="K79" s="84"/>
      <c r="L79" s="84"/>
      <c r="M79" s="84"/>
      <c r="N79" s="84"/>
      <c r="O79" s="84"/>
      <c r="P79" s="84"/>
      <c r="Q79" s="84"/>
      <c r="R79" s="84"/>
      <c r="S79" s="84"/>
      <c r="T79" s="84"/>
      <c r="U79" s="84"/>
      <c r="V79" s="85"/>
    </row>
    <row r="80" spans="1:22">
      <c r="A80" s="26" t="s">
        <v>317</v>
      </c>
      <c r="B80" s="301" t="s">
        <v>344</v>
      </c>
      <c r="C80" s="301" t="s">
        <v>345</v>
      </c>
      <c r="D80" s="301" t="s">
        <v>319</v>
      </c>
      <c r="E80" s="301" t="s">
        <v>346</v>
      </c>
      <c r="F80" s="301" t="s">
        <v>17</v>
      </c>
      <c r="G80" s="85"/>
      <c r="H80" s="85"/>
      <c r="I80" s="85"/>
      <c r="J80" s="85"/>
      <c r="K80" s="85"/>
      <c r="L80" s="85"/>
      <c r="M80" s="85"/>
      <c r="N80" s="85"/>
      <c r="O80" s="85"/>
      <c r="P80" s="85"/>
      <c r="Q80" s="85"/>
      <c r="R80" s="85"/>
      <c r="S80" s="85"/>
      <c r="T80" s="85"/>
      <c r="U80" s="85"/>
      <c r="V80" s="85"/>
    </row>
    <row r="81" spans="1:22">
      <c r="A81" s="31" t="s">
        <v>347</v>
      </c>
      <c r="B81" s="79">
        <v>55.8</v>
      </c>
      <c r="C81" s="34">
        <v>1.25</v>
      </c>
      <c r="D81" s="34">
        <v>5.79</v>
      </c>
      <c r="E81" s="34">
        <v>37.1</v>
      </c>
      <c r="F81" s="34" t="s">
        <v>292</v>
      </c>
      <c r="G81" s="85"/>
      <c r="H81" s="85"/>
      <c r="I81" s="85"/>
      <c r="J81" s="85"/>
      <c r="K81" s="85"/>
      <c r="L81" s="85"/>
      <c r="M81" s="85"/>
      <c r="N81" s="85"/>
      <c r="O81" s="85"/>
      <c r="P81" s="85"/>
      <c r="Q81" s="85"/>
      <c r="R81" s="85"/>
      <c r="S81" s="85"/>
      <c r="T81" s="85"/>
      <c r="U81" s="85"/>
      <c r="V81" s="85"/>
    </row>
    <row r="82" spans="1:22">
      <c r="A82" s="35"/>
      <c r="B82" s="79"/>
      <c r="C82" s="34"/>
      <c r="D82" s="34"/>
      <c r="E82" s="34"/>
      <c r="F82" s="34"/>
      <c r="G82" s="85"/>
      <c r="H82" s="85"/>
      <c r="I82" s="85"/>
      <c r="J82" s="85"/>
      <c r="K82" s="85"/>
      <c r="L82" s="85"/>
      <c r="M82" s="85"/>
      <c r="N82" s="85"/>
      <c r="O82" s="85"/>
      <c r="P82" s="85"/>
      <c r="Q82" s="85"/>
      <c r="R82" s="85"/>
      <c r="S82" s="85"/>
      <c r="T82" s="85"/>
      <c r="U82" s="85"/>
      <c r="V82" s="85"/>
    </row>
    <row r="83" spans="1:22">
      <c r="G83" s="85"/>
      <c r="H83" s="85"/>
      <c r="I83" s="85"/>
      <c r="J83" s="85"/>
      <c r="K83" s="85"/>
      <c r="L83" s="85"/>
      <c r="M83" s="85"/>
      <c r="N83" s="85"/>
      <c r="O83" s="85"/>
      <c r="P83" s="85"/>
      <c r="Q83" s="85"/>
      <c r="R83" s="85"/>
      <c r="S83" s="85"/>
      <c r="T83" s="85"/>
      <c r="U83" s="85"/>
      <c r="V83" s="85"/>
    </row>
    <row r="84" spans="1:22">
      <c r="A84" s="22" t="s">
        <v>348</v>
      </c>
      <c r="B84" s="22"/>
      <c r="C84" s="22"/>
      <c r="D84" s="22"/>
      <c r="E84" s="22"/>
      <c r="F84" s="22"/>
      <c r="G84" s="84"/>
      <c r="H84" s="84"/>
      <c r="I84" s="84"/>
      <c r="J84" s="84"/>
      <c r="K84" s="84"/>
      <c r="L84" s="84"/>
      <c r="M84" s="84"/>
      <c r="N84" s="84"/>
      <c r="O84" s="84"/>
      <c r="P84" s="84"/>
      <c r="Q84" s="84"/>
      <c r="R84" s="84"/>
      <c r="S84" s="84"/>
      <c r="T84" s="84"/>
      <c r="U84" s="84"/>
      <c r="V84" s="85"/>
    </row>
    <row r="85" spans="1:22">
      <c r="A85" s="23" t="s">
        <v>349</v>
      </c>
      <c r="B85" s="23"/>
      <c r="C85" s="23"/>
      <c r="D85" s="23"/>
      <c r="E85" s="23"/>
      <c r="F85" s="23"/>
      <c r="G85" s="84"/>
      <c r="H85" s="84"/>
      <c r="I85" s="84"/>
      <c r="J85" s="84"/>
      <c r="K85" s="84"/>
      <c r="L85" s="84"/>
      <c r="M85" s="84"/>
      <c r="N85" s="84"/>
      <c r="O85" s="84"/>
      <c r="P85" s="84"/>
      <c r="Q85" s="84"/>
      <c r="R85" s="84"/>
      <c r="S85" s="84"/>
      <c r="T85" s="84"/>
      <c r="U85" s="84"/>
      <c r="V85" s="85"/>
    </row>
    <row r="86" spans="1:22">
      <c r="A86" s="26" t="s">
        <v>108</v>
      </c>
      <c r="B86" s="301" t="s">
        <v>13</v>
      </c>
      <c r="C86" s="301" t="s">
        <v>14</v>
      </c>
      <c r="D86" s="301" t="s">
        <v>15</v>
      </c>
      <c r="E86" s="301" t="s">
        <v>16</v>
      </c>
      <c r="F86" s="301" t="s">
        <v>17</v>
      </c>
      <c r="G86" s="85"/>
      <c r="H86" s="85"/>
      <c r="I86" s="85"/>
      <c r="J86" s="85"/>
      <c r="K86" s="85"/>
      <c r="L86" s="85"/>
      <c r="M86" s="85"/>
      <c r="N86" s="85"/>
      <c r="O86" s="85"/>
      <c r="P86" s="85"/>
      <c r="Q86" s="85"/>
      <c r="R86" s="85"/>
      <c r="S86" s="85"/>
      <c r="T86" s="85"/>
      <c r="U86" s="85"/>
      <c r="V86" s="85"/>
    </row>
    <row r="87" spans="1:22">
      <c r="A87" s="31" t="s">
        <v>350</v>
      </c>
      <c r="B87" s="79">
        <v>0</v>
      </c>
      <c r="C87" s="79">
        <v>0</v>
      </c>
      <c r="D87" s="79">
        <v>0</v>
      </c>
      <c r="E87" s="79">
        <v>0</v>
      </c>
      <c r="F87" s="34" t="s">
        <v>292</v>
      </c>
      <c r="G87" s="85"/>
      <c r="H87" s="85"/>
      <c r="I87" s="85"/>
      <c r="J87" s="85"/>
      <c r="K87" s="85"/>
      <c r="L87" s="85"/>
      <c r="M87" s="85"/>
      <c r="N87" s="85"/>
      <c r="O87" s="85"/>
      <c r="P87" s="85"/>
      <c r="Q87" s="85"/>
      <c r="R87" s="85"/>
      <c r="S87" s="85"/>
      <c r="T87" s="85"/>
      <c r="U87" s="85"/>
      <c r="V87" s="85"/>
    </row>
    <row r="88" spans="1:22">
      <c r="A88" s="31" t="s">
        <v>351</v>
      </c>
      <c r="B88" s="79">
        <v>11.531113454874189</v>
      </c>
      <c r="C88" s="79">
        <v>4.4105772508956926</v>
      </c>
      <c r="D88" s="79">
        <v>11.286754169771307</v>
      </c>
      <c r="E88" s="79">
        <v>7.0754067512678711</v>
      </c>
      <c r="F88" s="34" t="s">
        <v>292</v>
      </c>
      <c r="G88" s="85"/>
      <c r="H88" s="85"/>
      <c r="I88" s="85"/>
      <c r="J88" s="85"/>
      <c r="K88" s="85"/>
      <c r="L88" s="85"/>
      <c r="M88" s="85"/>
      <c r="N88" s="85"/>
      <c r="O88" s="85"/>
      <c r="P88" s="85"/>
      <c r="Q88" s="85"/>
      <c r="R88" s="85"/>
      <c r="S88" s="85"/>
      <c r="T88" s="85"/>
      <c r="U88" s="85"/>
      <c r="V88" s="85"/>
    </row>
    <row r="89" spans="1:22">
      <c r="A89" s="31" t="s">
        <v>352</v>
      </c>
      <c r="B89" s="79">
        <v>77.67485309627844</v>
      </c>
      <c r="C89" s="79">
        <v>90.25474163970118</v>
      </c>
      <c r="D89" s="79">
        <v>50.392044477560617</v>
      </c>
      <c r="E89" s="79">
        <v>50.438878307363979</v>
      </c>
      <c r="F89" s="34" t="s">
        <v>292</v>
      </c>
      <c r="G89" s="85"/>
      <c r="H89" s="85"/>
      <c r="I89" s="85"/>
      <c r="J89" s="85"/>
      <c r="K89" s="85"/>
      <c r="L89" s="85"/>
      <c r="M89" s="85"/>
      <c r="N89" s="85"/>
      <c r="O89" s="85"/>
      <c r="P89" s="85"/>
      <c r="Q89" s="85"/>
      <c r="R89" s="85"/>
      <c r="S89" s="85"/>
      <c r="T89" s="85"/>
      <c r="U89" s="85"/>
      <c r="V89" s="85"/>
    </row>
    <row r="90" spans="1:22">
      <c r="A90" s="31" t="s">
        <v>353</v>
      </c>
      <c r="B90" s="79">
        <v>9.1607654060569532E-2</v>
      </c>
      <c r="C90" s="79">
        <v>2.3925018990483823E-2</v>
      </c>
      <c r="D90" s="79">
        <v>0.15360807015532754</v>
      </c>
      <c r="E90" s="79">
        <v>3.8437707965211003E-2</v>
      </c>
      <c r="F90" s="34" t="s">
        <v>292</v>
      </c>
      <c r="G90" s="85"/>
      <c r="H90" s="85"/>
      <c r="I90" s="85"/>
      <c r="J90" s="85"/>
      <c r="K90" s="85"/>
      <c r="L90" s="85"/>
      <c r="M90" s="85"/>
      <c r="N90" s="85"/>
      <c r="O90" s="85"/>
      <c r="P90" s="85"/>
      <c r="Q90" s="85"/>
      <c r="R90" s="85"/>
      <c r="S90" s="85"/>
      <c r="T90" s="85"/>
      <c r="U90" s="85"/>
      <c r="V90" s="85"/>
    </row>
    <row r="91" spans="1:22">
      <c r="A91" s="31" t="s">
        <v>33</v>
      </c>
      <c r="B91" s="79">
        <v>5.3512128973934008</v>
      </c>
      <c r="C91" s="79">
        <v>5.3107560904126467</v>
      </c>
      <c r="D91" s="79">
        <v>21.204218490284862</v>
      </c>
      <c r="E91" s="79">
        <v>42.447277233402943</v>
      </c>
      <c r="F91" s="34" t="s">
        <v>292</v>
      </c>
      <c r="G91" s="85"/>
      <c r="H91" s="85"/>
      <c r="I91" s="85"/>
      <c r="J91" s="85"/>
      <c r="K91" s="85"/>
      <c r="L91" s="85"/>
      <c r="M91" s="85"/>
      <c r="N91" s="85"/>
      <c r="O91" s="85"/>
      <c r="P91" s="85"/>
      <c r="Q91" s="85"/>
      <c r="R91" s="85"/>
      <c r="S91" s="85"/>
      <c r="T91" s="85"/>
      <c r="U91" s="85"/>
      <c r="V91" s="85"/>
    </row>
    <row r="92" spans="1:22">
      <c r="A92" s="31" t="s">
        <v>354</v>
      </c>
      <c r="B92" s="79">
        <v>5.3512128973934008</v>
      </c>
      <c r="C92" s="79">
        <v>0</v>
      </c>
      <c r="D92" s="79">
        <v>16.963374792227889</v>
      </c>
      <c r="E92" s="79">
        <v>0</v>
      </c>
      <c r="F92" s="34" t="s">
        <v>292</v>
      </c>
      <c r="G92" s="85"/>
      <c r="H92" s="85"/>
      <c r="I92" s="85"/>
      <c r="J92" s="85"/>
      <c r="K92" s="85"/>
      <c r="L92" s="85"/>
      <c r="M92" s="85"/>
      <c r="N92" s="85"/>
      <c r="O92" s="85"/>
      <c r="P92" s="85"/>
      <c r="Q92" s="85"/>
      <c r="R92" s="85"/>
      <c r="S92" s="85"/>
      <c r="T92" s="85"/>
      <c r="U92" s="85"/>
      <c r="V92" s="85"/>
    </row>
    <row r="93" spans="1:22">
      <c r="A93" s="35"/>
      <c r="B93" s="79"/>
      <c r="C93" s="79"/>
      <c r="D93" s="79"/>
      <c r="E93" s="79"/>
      <c r="F93" s="34"/>
      <c r="G93" s="85"/>
      <c r="H93" s="85"/>
      <c r="I93" s="85"/>
      <c r="J93" s="85"/>
      <c r="K93" s="85"/>
      <c r="L93" s="85"/>
      <c r="M93" s="85"/>
      <c r="N93" s="85"/>
      <c r="O93" s="85"/>
      <c r="P93" s="85"/>
      <c r="Q93" s="85"/>
      <c r="R93" s="85"/>
      <c r="S93" s="85"/>
      <c r="T93" s="85"/>
      <c r="U93" s="85"/>
      <c r="V93" s="85"/>
    </row>
    <row r="94" spans="1:22">
      <c r="G94" s="85"/>
      <c r="H94" s="85"/>
      <c r="I94" s="85"/>
      <c r="J94" s="85"/>
      <c r="K94" s="85"/>
      <c r="L94" s="85"/>
      <c r="M94" s="85"/>
      <c r="N94" s="85"/>
      <c r="O94" s="85"/>
      <c r="P94" s="85"/>
      <c r="Q94" s="85"/>
      <c r="R94" s="85"/>
      <c r="S94" s="85"/>
      <c r="T94" s="85"/>
      <c r="U94" s="85"/>
      <c r="V94" s="85"/>
    </row>
    <row r="95" spans="1:22">
      <c r="A95" s="22" t="s">
        <v>355</v>
      </c>
      <c r="B95" s="22"/>
      <c r="C95" s="22"/>
      <c r="D95" s="22"/>
      <c r="E95" s="22"/>
      <c r="F95" s="22"/>
      <c r="G95" s="84"/>
      <c r="H95" s="84"/>
      <c r="I95" s="84"/>
      <c r="J95" s="84"/>
      <c r="K95" s="84"/>
      <c r="L95" s="84"/>
      <c r="M95" s="84"/>
      <c r="N95" s="84"/>
      <c r="O95" s="84"/>
      <c r="P95" s="84"/>
      <c r="Q95" s="84"/>
      <c r="R95" s="84"/>
      <c r="S95" s="84"/>
      <c r="T95" s="84"/>
      <c r="U95" s="84"/>
      <c r="V95" s="85"/>
    </row>
    <row r="96" spans="1:22">
      <c r="A96" s="23" t="s">
        <v>356</v>
      </c>
      <c r="B96" s="23"/>
      <c r="C96" s="23"/>
      <c r="D96" s="23"/>
      <c r="E96" s="23"/>
      <c r="F96" s="23"/>
      <c r="G96" s="84"/>
      <c r="H96" s="84"/>
      <c r="I96" s="84"/>
      <c r="J96" s="84"/>
      <c r="K96" s="84"/>
      <c r="L96" s="84"/>
      <c r="M96" s="84"/>
      <c r="N96" s="84"/>
      <c r="O96" s="84"/>
      <c r="P96" s="84"/>
      <c r="Q96" s="84"/>
      <c r="R96" s="84"/>
      <c r="S96" s="84"/>
      <c r="T96" s="84"/>
      <c r="U96" s="84"/>
      <c r="V96" s="85"/>
    </row>
    <row r="97" spans="1:22">
      <c r="A97" s="26" t="s">
        <v>108</v>
      </c>
      <c r="B97" s="301" t="s">
        <v>13</v>
      </c>
      <c r="C97" s="301" t="s">
        <v>14</v>
      </c>
      <c r="D97" s="301" t="s">
        <v>15</v>
      </c>
      <c r="E97" s="301" t="s">
        <v>16</v>
      </c>
      <c r="F97" s="301" t="s">
        <v>17</v>
      </c>
      <c r="G97" s="85"/>
      <c r="H97" s="85"/>
      <c r="I97" s="85"/>
      <c r="J97" s="85"/>
      <c r="K97" s="85"/>
      <c r="L97" s="85"/>
      <c r="M97" s="85"/>
      <c r="N97" s="85"/>
      <c r="O97" s="85"/>
      <c r="P97" s="85"/>
      <c r="Q97" s="85"/>
      <c r="R97" s="85"/>
      <c r="S97" s="85"/>
      <c r="T97" s="85"/>
      <c r="U97" s="85"/>
      <c r="V97" s="85"/>
    </row>
    <row r="98" spans="1:22">
      <c r="A98" s="31" t="s">
        <v>350</v>
      </c>
      <c r="B98" s="79">
        <v>0</v>
      </c>
      <c r="C98" s="79">
        <v>0</v>
      </c>
      <c r="D98" s="79">
        <v>0</v>
      </c>
      <c r="E98" s="79">
        <v>0</v>
      </c>
      <c r="F98" s="34" t="s">
        <v>292</v>
      </c>
      <c r="G98" s="85"/>
      <c r="H98" s="85"/>
      <c r="I98" s="85"/>
      <c r="J98" s="85"/>
      <c r="K98" s="85"/>
      <c r="L98" s="85"/>
      <c r="M98" s="85"/>
      <c r="N98" s="85"/>
      <c r="O98" s="85"/>
      <c r="P98" s="85"/>
      <c r="Q98" s="85"/>
      <c r="R98" s="85"/>
      <c r="S98" s="85"/>
      <c r="T98" s="85"/>
      <c r="U98" s="85"/>
      <c r="V98" s="85"/>
    </row>
    <row r="99" spans="1:22">
      <c r="A99" s="31" t="s">
        <v>351</v>
      </c>
      <c r="B99" s="79">
        <v>0</v>
      </c>
      <c r="C99" s="79">
        <v>0</v>
      </c>
      <c r="D99" s="79">
        <v>9.4</v>
      </c>
      <c r="E99" s="79">
        <v>0</v>
      </c>
      <c r="F99" s="34" t="s">
        <v>292</v>
      </c>
      <c r="G99" s="85"/>
      <c r="H99" s="85"/>
      <c r="I99" s="85"/>
      <c r="J99" s="85"/>
      <c r="K99" s="85"/>
      <c r="L99" s="85"/>
      <c r="M99" s="85"/>
      <c r="N99" s="85"/>
      <c r="O99" s="85"/>
      <c r="P99" s="85"/>
      <c r="Q99" s="85"/>
      <c r="R99" s="85"/>
      <c r="S99" s="85"/>
      <c r="T99" s="85"/>
      <c r="U99" s="85"/>
      <c r="V99" s="85"/>
    </row>
    <row r="100" spans="1:22">
      <c r="A100" s="31" t="s">
        <v>352</v>
      </c>
      <c r="B100" s="79">
        <v>100</v>
      </c>
      <c r="C100" s="79">
        <v>100</v>
      </c>
      <c r="D100" s="79">
        <v>90</v>
      </c>
      <c r="E100" s="79">
        <v>100</v>
      </c>
      <c r="F100" s="34" t="s">
        <v>292</v>
      </c>
      <c r="P100" s="85"/>
      <c r="Q100" s="85"/>
      <c r="R100" s="85"/>
      <c r="S100" s="85"/>
      <c r="T100" s="85"/>
      <c r="U100" s="85"/>
      <c r="V100" s="85"/>
    </row>
    <row r="101" spans="1:22">
      <c r="A101" s="31" t="s">
        <v>353</v>
      </c>
      <c r="B101" s="79">
        <v>0</v>
      </c>
      <c r="C101" s="79">
        <v>0</v>
      </c>
      <c r="D101" s="79">
        <v>0.4</v>
      </c>
      <c r="E101" s="79">
        <v>0</v>
      </c>
      <c r="F101" s="34" t="s">
        <v>292</v>
      </c>
      <c r="P101" s="85"/>
      <c r="Q101" s="85"/>
      <c r="R101" s="85"/>
      <c r="S101" s="85"/>
      <c r="T101" s="85"/>
      <c r="U101" s="85"/>
      <c r="V101" s="85"/>
    </row>
    <row r="102" spans="1:22">
      <c r="A102" s="31" t="s">
        <v>33</v>
      </c>
      <c r="B102" s="79">
        <v>0</v>
      </c>
      <c r="C102" s="79">
        <v>0</v>
      </c>
      <c r="D102" s="79">
        <v>0</v>
      </c>
      <c r="E102" s="79">
        <v>0</v>
      </c>
      <c r="F102" s="34" t="s">
        <v>292</v>
      </c>
    </row>
    <row r="103" spans="1:22">
      <c r="A103" s="31" t="s">
        <v>354</v>
      </c>
      <c r="B103" s="79">
        <v>0</v>
      </c>
      <c r="C103" s="79">
        <v>0</v>
      </c>
      <c r="D103" s="79">
        <v>0.19999999999998863</v>
      </c>
      <c r="E103" s="79">
        <v>0</v>
      </c>
      <c r="F103" s="34" t="s">
        <v>292</v>
      </c>
    </row>
    <row r="104" spans="1:22">
      <c r="A104" s="35"/>
      <c r="B104" s="79"/>
      <c r="C104" s="79"/>
      <c r="D104" s="79"/>
      <c r="E104" s="79"/>
      <c r="F104" s="34"/>
    </row>
    <row r="106" spans="1:22">
      <c r="A106" s="22" t="s">
        <v>357</v>
      </c>
      <c r="B106" s="22"/>
      <c r="C106" s="22"/>
      <c r="D106" s="22"/>
      <c r="E106" s="22"/>
      <c r="F106" s="22"/>
      <c r="G106" s="22"/>
      <c r="H106" s="22"/>
      <c r="I106" s="22"/>
      <c r="J106" s="22"/>
      <c r="K106" s="22"/>
      <c r="L106" s="22"/>
      <c r="M106" s="22"/>
      <c r="N106" s="22"/>
      <c r="O106" s="22"/>
      <c r="P106" s="22"/>
      <c r="Q106" s="22"/>
      <c r="R106" s="22"/>
      <c r="S106" s="22"/>
      <c r="T106" s="22"/>
      <c r="U106" s="22"/>
    </row>
    <row r="107" spans="1:22">
      <c r="A107" s="23" t="s">
        <v>358</v>
      </c>
      <c r="B107" s="23"/>
      <c r="C107" s="23"/>
      <c r="D107" s="23"/>
      <c r="E107" s="23"/>
      <c r="F107" s="23"/>
      <c r="G107" s="23"/>
      <c r="H107" s="84"/>
      <c r="I107" s="84"/>
      <c r="J107" s="84"/>
      <c r="K107" s="84"/>
      <c r="L107" s="84"/>
      <c r="M107" s="84"/>
      <c r="N107" s="84"/>
      <c r="O107" s="84"/>
      <c r="P107" s="84"/>
      <c r="Q107" s="84"/>
      <c r="R107" s="84"/>
      <c r="S107" s="84"/>
      <c r="T107" s="84"/>
      <c r="U107" s="84"/>
      <c r="V107" s="85"/>
    </row>
    <row r="108" spans="1:22">
      <c r="A108" s="26" t="s">
        <v>285</v>
      </c>
      <c r="B108" s="301">
        <v>2025</v>
      </c>
      <c r="C108" s="301">
        <v>2030</v>
      </c>
      <c r="D108" s="301">
        <v>2035</v>
      </c>
      <c r="E108" s="301">
        <v>2040</v>
      </c>
      <c r="F108" s="301">
        <v>2050</v>
      </c>
      <c r="G108" s="301" t="s">
        <v>17</v>
      </c>
      <c r="H108" s="85"/>
      <c r="I108" s="85"/>
      <c r="J108" s="85"/>
      <c r="K108" s="85"/>
      <c r="L108" s="85"/>
      <c r="M108" s="85"/>
      <c r="N108" s="85"/>
      <c r="O108" s="85"/>
      <c r="P108" s="85"/>
      <c r="Q108" s="85"/>
      <c r="R108" s="85"/>
      <c r="S108" s="85"/>
      <c r="T108" s="85"/>
      <c r="U108" s="85"/>
      <c r="V108" s="85"/>
    </row>
    <row r="109" spans="1:22">
      <c r="A109" s="31" t="s">
        <v>359</v>
      </c>
      <c r="B109" s="81">
        <v>0.11</v>
      </c>
      <c r="C109" s="81">
        <v>0.4</v>
      </c>
      <c r="D109" s="81">
        <v>0.78</v>
      </c>
      <c r="E109" s="81">
        <v>0.91</v>
      </c>
      <c r="F109" s="82">
        <v>1</v>
      </c>
      <c r="G109" s="82" t="s">
        <v>292</v>
      </c>
      <c r="H109" s="85"/>
      <c r="I109" s="85"/>
      <c r="J109" s="85"/>
      <c r="K109" s="85"/>
      <c r="L109" s="85"/>
      <c r="M109" s="85"/>
      <c r="N109" s="85"/>
      <c r="O109" s="85"/>
      <c r="P109" s="85"/>
      <c r="Q109" s="85"/>
      <c r="R109" s="85"/>
      <c r="S109" s="85"/>
      <c r="T109" s="85"/>
      <c r="U109" s="85"/>
      <c r="V109" s="85"/>
    </row>
    <row r="110" spans="1:22">
      <c r="A110" s="31" t="s">
        <v>360</v>
      </c>
      <c r="B110" s="81">
        <v>0.09</v>
      </c>
      <c r="C110" s="81">
        <v>0.31</v>
      </c>
      <c r="D110" s="81">
        <v>0.62</v>
      </c>
      <c r="E110" s="81">
        <v>0.83</v>
      </c>
      <c r="F110" s="81">
        <v>0.97</v>
      </c>
      <c r="G110" s="81" t="s">
        <v>292</v>
      </c>
      <c r="H110" s="85"/>
      <c r="I110" s="85"/>
      <c r="J110" s="85"/>
      <c r="K110" s="85"/>
      <c r="L110" s="85"/>
      <c r="M110" s="85"/>
      <c r="N110" s="85"/>
      <c r="O110" s="85"/>
      <c r="P110" s="85"/>
      <c r="Q110" s="85"/>
      <c r="R110" s="85"/>
      <c r="S110" s="85"/>
      <c r="T110" s="85"/>
      <c r="U110" s="85"/>
      <c r="V110" s="85"/>
    </row>
    <row r="111" spans="1:22">
      <c r="A111" s="31" t="s">
        <v>361</v>
      </c>
      <c r="B111" s="81">
        <v>0.12</v>
      </c>
      <c r="C111" s="81">
        <v>0.53</v>
      </c>
      <c r="D111" s="81">
        <v>0.89</v>
      </c>
      <c r="E111" s="81">
        <v>0.98</v>
      </c>
      <c r="F111" s="81">
        <v>1</v>
      </c>
      <c r="G111" s="81" t="s">
        <v>292</v>
      </c>
    </row>
    <row r="112" spans="1:22">
      <c r="A112" s="35"/>
      <c r="B112" s="81"/>
      <c r="C112" s="81"/>
      <c r="D112" s="81"/>
      <c r="E112" s="81"/>
      <c r="F112" s="81"/>
      <c r="G112" s="81"/>
    </row>
    <row r="114" spans="1:19">
      <c r="A114" s="22" t="s">
        <v>362</v>
      </c>
      <c r="B114" s="22"/>
      <c r="C114" s="22"/>
      <c r="D114" s="22"/>
      <c r="E114" s="22"/>
      <c r="F114" s="22"/>
      <c r="G114" s="22"/>
      <c r="H114" s="22"/>
      <c r="I114" s="22"/>
      <c r="J114" s="22"/>
      <c r="K114" s="22"/>
      <c r="L114" s="22"/>
      <c r="M114" s="22"/>
      <c r="N114" s="22"/>
      <c r="O114" s="22"/>
      <c r="P114" s="22"/>
      <c r="Q114" s="22"/>
      <c r="R114" s="22"/>
      <c r="S114" s="22"/>
    </row>
    <row r="115" spans="1:19">
      <c r="A115" s="23" t="s">
        <v>363</v>
      </c>
      <c r="B115" s="23"/>
      <c r="C115" s="23"/>
      <c r="D115" s="23"/>
      <c r="E115" s="23"/>
      <c r="F115" s="23"/>
      <c r="G115" s="23"/>
      <c r="H115" s="23"/>
      <c r="I115" s="23"/>
      <c r="J115" s="23"/>
      <c r="K115" s="23"/>
      <c r="L115" s="23"/>
      <c r="M115" s="23"/>
      <c r="N115" s="23"/>
      <c r="O115" s="23"/>
      <c r="P115" s="23"/>
      <c r="Q115" s="23"/>
      <c r="R115" s="23"/>
      <c r="S115" s="23"/>
    </row>
    <row r="116" spans="1:19">
      <c r="A116" s="24" t="s">
        <v>108</v>
      </c>
      <c r="B116" s="299" t="s">
        <v>13</v>
      </c>
      <c r="C116" s="299" t="s">
        <v>13</v>
      </c>
      <c r="D116" s="299" t="s">
        <v>13</v>
      </c>
      <c r="E116" s="299" t="s">
        <v>13</v>
      </c>
      <c r="F116" s="299" t="s">
        <v>13</v>
      </c>
      <c r="G116" s="299" t="s">
        <v>14</v>
      </c>
      <c r="H116" s="299" t="s">
        <v>14</v>
      </c>
      <c r="I116" s="299" t="s">
        <v>14</v>
      </c>
      <c r="J116" s="299" t="s">
        <v>14</v>
      </c>
      <c r="K116" s="299" t="s">
        <v>15</v>
      </c>
      <c r="L116" s="299" t="s">
        <v>15</v>
      </c>
      <c r="M116" s="299" t="s">
        <v>15</v>
      </c>
      <c r="N116" s="299" t="s">
        <v>15</v>
      </c>
      <c r="O116" s="299" t="s">
        <v>16</v>
      </c>
      <c r="P116" s="299" t="s">
        <v>16</v>
      </c>
      <c r="Q116" s="299" t="s">
        <v>16</v>
      </c>
      <c r="R116" s="299" t="s">
        <v>16</v>
      </c>
      <c r="S116" s="300"/>
    </row>
    <row r="117" spans="1:19">
      <c r="A117" s="26" t="s">
        <v>182</v>
      </c>
      <c r="B117" s="301">
        <v>2025</v>
      </c>
      <c r="C117" s="301">
        <v>2030</v>
      </c>
      <c r="D117" s="301">
        <v>2035</v>
      </c>
      <c r="E117" s="301">
        <v>2040</v>
      </c>
      <c r="F117" s="301">
        <v>2050</v>
      </c>
      <c r="G117" s="301">
        <v>2030</v>
      </c>
      <c r="H117" s="301">
        <v>2035</v>
      </c>
      <c r="I117" s="301">
        <v>2040</v>
      </c>
      <c r="J117" s="301">
        <v>2050</v>
      </c>
      <c r="K117" s="301">
        <v>2030</v>
      </c>
      <c r="L117" s="301">
        <v>2035</v>
      </c>
      <c r="M117" s="301">
        <v>2040</v>
      </c>
      <c r="N117" s="301">
        <v>2050</v>
      </c>
      <c r="O117" s="301">
        <v>2030</v>
      </c>
      <c r="P117" s="301">
        <v>2035</v>
      </c>
      <c r="Q117" s="301">
        <v>2040</v>
      </c>
      <c r="R117" s="301">
        <v>2050</v>
      </c>
      <c r="S117" s="301" t="s">
        <v>218</v>
      </c>
    </row>
    <row r="118" spans="1:19">
      <c r="A118" s="146" t="s">
        <v>40</v>
      </c>
      <c r="B118" s="82">
        <v>0</v>
      </c>
      <c r="C118" s="82">
        <v>0.02</v>
      </c>
      <c r="D118" s="82">
        <v>0.05</v>
      </c>
      <c r="E118" s="82">
        <v>0.1</v>
      </c>
      <c r="F118" s="82">
        <v>0.25</v>
      </c>
      <c r="G118" s="82">
        <v>0.05</v>
      </c>
      <c r="H118" s="82">
        <v>0.1</v>
      </c>
      <c r="I118" s="82">
        <v>0.1</v>
      </c>
      <c r="J118" s="82">
        <v>0.18</v>
      </c>
      <c r="K118" s="82">
        <v>0.02</v>
      </c>
      <c r="L118" s="82">
        <v>0.05</v>
      </c>
      <c r="M118" s="82">
        <v>0.05</v>
      </c>
      <c r="N118" s="82">
        <v>0.15</v>
      </c>
      <c r="O118" s="82">
        <v>0.05</v>
      </c>
      <c r="P118" s="82">
        <v>0.1</v>
      </c>
      <c r="Q118" s="82">
        <v>0.15</v>
      </c>
      <c r="R118" s="82">
        <v>0.3</v>
      </c>
      <c r="S118" s="34" t="s">
        <v>292</v>
      </c>
    </row>
    <row r="119" spans="1:19">
      <c r="A119" s="146" t="s">
        <v>351</v>
      </c>
      <c r="B119" s="82">
        <v>0.94</v>
      </c>
      <c r="C119" s="82">
        <v>0.7</v>
      </c>
      <c r="D119" s="82">
        <v>0.5</v>
      </c>
      <c r="E119" s="82">
        <v>0.35</v>
      </c>
      <c r="F119" s="82">
        <v>0.1</v>
      </c>
      <c r="G119" s="82">
        <v>0.55000000000000004</v>
      </c>
      <c r="H119" s="82">
        <v>0.35</v>
      </c>
      <c r="I119" s="82">
        <v>0.15</v>
      </c>
      <c r="J119" s="82">
        <v>0</v>
      </c>
      <c r="K119" s="82">
        <v>0.75</v>
      </c>
      <c r="L119" s="82">
        <v>0.6</v>
      </c>
      <c r="M119" s="82">
        <v>0.5</v>
      </c>
      <c r="N119" s="82">
        <v>0.25</v>
      </c>
      <c r="O119" s="82">
        <v>0.55000000000000004</v>
      </c>
      <c r="P119" s="82">
        <v>0.35</v>
      </c>
      <c r="Q119" s="82">
        <v>0.15</v>
      </c>
      <c r="R119" s="82">
        <v>0</v>
      </c>
      <c r="S119" s="34" t="s">
        <v>292</v>
      </c>
    </row>
    <row r="120" spans="1:19">
      <c r="A120" s="146" t="s">
        <v>24</v>
      </c>
      <c r="B120" s="82">
        <v>0.01</v>
      </c>
      <c r="C120" s="82">
        <v>0.03</v>
      </c>
      <c r="D120" s="82">
        <v>0.1</v>
      </c>
      <c r="E120" s="82">
        <v>0.15</v>
      </c>
      <c r="F120" s="82">
        <v>0.25</v>
      </c>
      <c r="G120" s="82">
        <v>0.15</v>
      </c>
      <c r="H120" s="82">
        <v>0.23</v>
      </c>
      <c r="I120" s="82">
        <v>0.4</v>
      </c>
      <c r="J120" s="82">
        <v>0.6</v>
      </c>
      <c r="K120" s="82">
        <v>0.05</v>
      </c>
      <c r="L120" s="82">
        <v>7.0000000000000007E-2</v>
      </c>
      <c r="M120" s="82">
        <v>0.1</v>
      </c>
      <c r="N120" s="82">
        <v>0.15</v>
      </c>
      <c r="O120" s="82">
        <v>0.05</v>
      </c>
      <c r="P120" s="82">
        <v>0.1</v>
      </c>
      <c r="Q120" s="82">
        <v>0.15</v>
      </c>
      <c r="R120" s="82">
        <v>0.2</v>
      </c>
      <c r="S120" s="34" t="s">
        <v>292</v>
      </c>
    </row>
    <row r="121" spans="1:19">
      <c r="A121" s="146" t="s">
        <v>33</v>
      </c>
      <c r="B121" s="82">
        <v>0.01</v>
      </c>
      <c r="C121" s="82">
        <v>0.05</v>
      </c>
      <c r="D121" s="82">
        <v>0.1</v>
      </c>
      <c r="E121" s="82">
        <v>0.15</v>
      </c>
      <c r="F121" s="82">
        <v>0.25</v>
      </c>
      <c r="G121" s="82">
        <v>0.05</v>
      </c>
      <c r="H121" s="82">
        <v>0.1</v>
      </c>
      <c r="I121" s="82">
        <v>0.15</v>
      </c>
      <c r="J121" s="82">
        <v>0.22</v>
      </c>
      <c r="K121" s="82">
        <v>0.03</v>
      </c>
      <c r="L121" s="82">
        <v>0.08</v>
      </c>
      <c r="M121" s="82">
        <v>0.1</v>
      </c>
      <c r="N121" s="82">
        <v>0.15</v>
      </c>
      <c r="O121" s="82">
        <v>0.15</v>
      </c>
      <c r="P121" s="82">
        <v>0.23</v>
      </c>
      <c r="Q121" s="82">
        <v>0.35</v>
      </c>
      <c r="R121" s="82">
        <v>0.5</v>
      </c>
      <c r="S121" s="34" t="s">
        <v>292</v>
      </c>
    </row>
    <row r="122" spans="1:19">
      <c r="A122" s="146" t="s">
        <v>364</v>
      </c>
      <c r="B122" s="82">
        <v>0.04</v>
      </c>
      <c r="C122" s="82">
        <v>0.2</v>
      </c>
      <c r="D122" s="82">
        <v>0.25</v>
      </c>
      <c r="E122" s="82">
        <v>0.25</v>
      </c>
      <c r="F122" s="82">
        <v>0.15</v>
      </c>
      <c r="G122" s="82">
        <v>0.2</v>
      </c>
      <c r="H122" s="82">
        <v>0.22</v>
      </c>
      <c r="I122" s="82">
        <v>0.2</v>
      </c>
      <c r="J122" s="82">
        <v>0</v>
      </c>
      <c r="K122" s="82">
        <v>0.15</v>
      </c>
      <c r="L122" s="82">
        <v>0.2</v>
      </c>
      <c r="M122" s="82">
        <v>0.25</v>
      </c>
      <c r="N122" s="82">
        <v>0.3</v>
      </c>
      <c r="O122" s="82">
        <v>0.2</v>
      </c>
      <c r="P122" s="82">
        <v>0.22</v>
      </c>
      <c r="Q122" s="82">
        <v>0.2</v>
      </c>
      <c r="R122" s="82">
        <v>0</v>
      </c>
      <c r="S122" s="34" t="s">
        <v>292</v>
      </c>
    </row>
    <row r="123" spans="1:19">
      <c r="A123" s="22"/>
      <c r="B123" s="82"/>
      <c r="C123" s="82"/>
      <c r="D123" s="82"/>
      <c r="E123" s="82"/>
      <c r="F123" s="82"/>
      <c r="G123" s="82"/>
      <c r="H123" s="82"/>
      <c r="I123" s="82"/>
      <c r="J123" s="82"/>
      <c r="K123" s="82"/>
      <c r="L123" s="82"/>
      <c r="M123" s="82"/>
      <c r="N123" s="82"/>
      <c r="O123" s="82"/>
      <c r="P123" s="82"/>
      <c r="Q123" s="82"/>
      <c r="R123" s="82"/>
      <c r="S123" s="34"/>
    </row>
    <row r="125" spans="1:19">
      <c r="A125" s="22" t="s">
        <v>365</v>
      </c>
      <c r="B125" s="22"/>
      <c r="C125" s="22"/>
      <c r="D125" s="22"/>
      <c r="E125" s="22"/>
      <c r="F125" s="22"/>
      <c r="G125" s="22"/>
      <c r="H125" s="22"/>
      <c r="I125" s="22"/>
      <c r="J125" s="22"/>
      <c r="K125" s="22"/>
      <c r="L125" s="22"/>
      <c r="M125" s="22"/>
      <c r="N125" s="22"/>
      <c r="O125" s="22"/>
      <c r="P125" s="22"/>
      <c r="Q125" s="22"/>
      <c r="R125" s="22"/>
      <c r="S125" s="22"/>
    </row>
    <row r="126" spans="1:19">
      <c r="A126" s="23" t="s">
        <v>366</v>
      </c>
      <c r="B126" s="23"/>
      <c r="C126" s="23"/>
      <c r="D126" s="23"/>
      <c r="E126" s="23"/>
      <c r="F126" s="23"/>
      <c r="G126" s="23"/>
      <c r="H126" s="23"/>
      <c r="I126" s="23"/>
      <c r="J126" s="23"/>
      <c r="K126" s="23"/>
      <c r="L126" s="23"/>
      <c r="M126" s="23"/>
      <c r="N126" s="23"/>
      <c r="O126" s="23"/>
      <c r="P126" s="23"/>
      <c r="Q126" s="23"/>
      <c r="R126" s="23"/>
      <c r="S126" s="23"/>
    </row>
    <row r="127" spans="1:19">
      <c r="A127" s="24" t="s">
        <v>108</v>
      </c>
      <c r="B127" s="299" t="s">
        <v>13</v>
      </c>
      <c r="C127" s="299" t="s">
        <v>13</v>
      </c>
      <c r="D127" s="299" t="s">
        <v>14</v>
      </c>
      <c r="E127" s="299" t="s">
        <v>15</v>
      </c>
      <c r="F127" s="299" t="s">
        <v>16</v>
      </c>
      <c r="G127" s="299" t="s">
        <v>13</v>
      </c>
      <c r="H127" s="299" t="s">
        <v>14</v>
      </c>
      <c r="I127" s="299" t="s">
        <v>15</v>
      </c>
      <c r="J127" s="299" t="s">
        <v>16</v>
      </c>
      <c r="K127" s="299" t="s">
        <v>13</v>
      </c>
      <c r="L127" s="299" t="s">
        <v>14</v>
      </c>
      <c r="M127" s="299" t="s">
        <v>15</v>
      </c>
      <c r="N127" s="299" t="s">
        <v>16</v>
      </c>
      <c r="O127" s="299" t="s">
        <v>13</v>
      </c>
      <c r="P127" s="299" t="s">
        <v>14</v>
      </c>
      <c r="Q127" s="299" t="s">
        <v>15</v>
      </c>
      <c r="R127" s="299" t="s">
        <v>16</v>
      </c>
      <c r="S127" s="300"/>
    </row>
    <row r="128" spans="1:19">
      <c r="A128" s="26" t="s">
        <v>182</v>
      </c>
      <c r="B128" s="301">
        <v>2025</v>
      </c>
      <c r="C128" s="301">
        <v>2030</v>
      </c>
      <c r="D128" s="301">
        <v>2030</v>
      </c>
      <c r="E128" s="301">
        <v>2030</v>
      </c>
      <c r="F128" s="301">
        <v>2030</v>
      </c>
      <c r="G128" s="301">
        <v>2035</v>
      </c>
      <c r="H128" s="301">
        <v>2035</v>
      </c>
      <c r="I128" s="301">
        <v>2035</v>
      </c>
      <c r="J128" s="301">
        <v>2035</v>
      </c>
      <c r="K128" s="301">
        <v>2040</v>
      </c>
      <c r="L128" s="301">
        <v>2040</v>
      </c>
      <c r="M128" s="301">
        <v>2040</v>
      </c>
      <c r="N128" s="301">
        <v>2040</v>
      </c>
      <c r="O128" s="301">
        <v>2050</v>
      </c>
      <c r="P128" s="301">
        <v>2050</v>
      </c>
      <c r="Q128" s="301">
        <v>2050</v>
      </c>
      <c r="R128" s="301">
        <v>2050</v>
      </c>
      <c r="S128" s="301" t="s">
        <v>218</v>
      </c>
    </row>
    <row r="129" spans="1:19">
      <c r="A129" s="24" t="s">
        <v>367</v>
      </c>
      <c r="B129" s="29">
        <v>2.9181059424582148</v>
      </c>
      <c r="C129" s="29">
        <v>2.7795565994313116</v>
      </c>
      <c r="D129" s="29">
        <v>2.5429337310931279</v>
      </c>
      <c r="E129" s="29">
        <v>2.7855833121286655</v>
      </c>
      <c r="F129" s="29">
        <v>2.6612842722298744</v>
      </c>
      <c r="G129" s="29">
        <v>2.7541432476730709</v>
      </c>
      <c r="H129" s="29">
        <v>2.4644556519772127</v>
      </c>
      <c r="I129" s="29">
        <v>2.8463260782423423</v>
      </c>
      <c r="J129" s="29">
        <v>2.6222221590630532</v>
      </c>
      <c r="K129" s="29">
        <v>3.4837677022658555</v>
      </c>
      <c r="L129" s="29">
        <v>2.8851167106478601</v>
      </c>
      <c r="M129" s="29">
        <v>3.697027047699025</v>
      </c>
      <c r="N129" s="29">
        <v>3.2646448128197778</v>
      </c>
      <c r="O129" s="29">
        <v>4.0431066869542169</v>
      </c>
      <c r="P129" s="29">
        <v>3.0631824315939173</v>
      </c>
      <c r="Q129" s="29">
        <v>4.5286730942455184</v>
      </c>
      <c r="R129" s="29">
        <v>3.8045790510137687</v>
      </c>
      <c r="S129" s="34" t="s">
        <v>32</v>
      </c>
    </row>
    <row r="130" spans="1:19">
      <c r="A130" s="31" t="s">
        <v>24</v>
      </c>
      <c r="B130" s="34">
        <v>1.4888383992916275E-2</v>
      </c>
      <c r="C130" s="34">
        <v>4.3218821573034777E-2</v>
      </c>
      <c r="D130" s="34">
        <v>0.21143800015299141</v>
      </c>
      <c r="E130" s="34">
        <v>7.2821336615505217E-2</v>
      </c>
      <c r="F130" s="34">
        <v>7.0479333384330503E-2</v>
      </c>
      <c r="G130" s="34">
        <v>0.14919450339475374</v>
      </c>
      <c r="H130" s="34">
        <v>0.3324457838925553</v>
      </c>
      <c r="I130" s="34">
        <v>0.10610626056971897</v>
      </c>
      <c r="J130" s="34">
        <v>0.14454164517067616</v>
      </c>
      <c r="K130" s="34">
        <v>0.29421639417371775</v>
      </c>
      <c r="L130" s="34">
        <v>0.75262012031558967</v>
      </c>
      <c r="M130" s="34">
        <v>0.20027139651666481</v>
      </c>
      <c r="N130" s="34">
        <v>0.28223254511834611</v>
      </c>
      <c r="O130" s="34">
        <v>0.62332215033930771</v>
      </c>
      <c r="P130" s="34">
        <v>1.4069029230987062</v>
      </c>
      <c r="Q130" s="34">
        <v>0.38566787823540721</v>
      </c>
      <c r="R130" s="34">
        <v>0.46896764103290217</v>
      </c>
      <c r="S130" s="34" t="s">
        <v>32</v>
      </c>
    </row>
    <row r="131" spans="1:19">
      <c r="A131" s="31" t="s">
        <v>33</v>
      </c>
      <c r="B131" s="34">
        <v>2.7388844891181999E-2</v>
      </c>
      <c r="C131" s="34">
        <v>0.13250974730889961</v>
      </c>
      <c r="D131" s="34">
        <v>0.1296546039527037</v>
      </c>
      <c r="E131" s="34">
        <v>8.0377788252086288E-2</v>
      </c>
      <c r="F131" s="34">
        <v>0.38896381185811113</v>
      </c>
      <c r="G131" s="34">
        <v>0.27445994904752841</v>
      </c>
      <c r="H131" s="34">
        <v>0.2659004967751693</v>
      </c>
      <c r="I131" s="34">
        <v>0.22307921697191785</v>
      </c>
      <c r="J131" s="34">
        <v>0.61157114258288947</v>
      </c>
      <c r="K131" s="34">
        <v>0.54124391124656945</v>
      </c>
      <c r="L131" s="34">
        <v>0.51919828271273549</v>
      </c>
      <c r="M131" s="34">
        <v>0.36842159753168224</v>
      </c>
      <c r="N131" s="34">
        <v>1.2114626596630496</v>
      </c>
      <c r="O131" s="34">
        <v>1.1466706998559437</v>
      </c>
      <c r="P131" s="34">
        <v>0.94899017810659858</v>
      </c>
      <c r="Q131" s="34">
        <v>0.70947912826043391</v>
      </c>
      <c r="R131" s="34">
        <v>2.1567958593331786</v>
      </c>
      <c r="S131" s="34" t="s">
        <v>32</v>
      </c>
    </row>
    <row r="132" spans="1:19">
      <c r="A132" s="31" t="s">
        <v>34</v>
      </c>
      <c r="B132" s="34">
        <v>0.11738076381935168</v>
      </c>
      <c r="C132" s="34">
        <v>0.56789891703814244</v>
      </c>
      <c r="D132" s="34">
        <v>0.55566258836873139</v>
      </c>
      <c r="E132" s="34">
        <v>0.43059529420760606</v>
      </c>
      <c r="F132" s="34">
        <v>0.55566258836873139</v>
      </c>
      <c r="G132" s="34">
        <v>0.73516057780588107</v>
      </c>
      <c r="H132" s="34">
        <v>0.62676545668432915</v>
      </c>
      <c r="I132" s="34">
        <v>0.59753361688906692</v>
      </c>
      <c r="J132" s="34">
        <v>0.62676545668432915</v>
      </c>
      <c r="K132" s="34">
        <v>0.96650698436887605</v>
      </c>
      <c r="L132" s="34">
        <v>0.74171183244676664</v>
      </c>
      <c r="M132" s="34">
        <v>0.9868435648170083</v>
      </c>
      <c r="N132" s="34">
        <v>0.74171183244676664</v>
      </c>
      <c r="O132" s="34">
        <v>0.73714544990739417</v>
      </c>
      <c r="P132" s="34">
        <v>0</v>
      </c>
      <c r="Q132" s="34">
        <v>1.5203124177009333</v>
      </c>
      <c r="R132" s="34">
        <v>0</v>
      </c>
      <c r="S132" s="34" t="s">
        <v>32</v>
      </c>
    </row>
    <row r="133" spans="1:19">
      <c r="A133" s="31" t="s">
        <v>35</v>
      </c>
      <c r="B133" s="34">
        <v>0</v>
      </c>
      <c r="C133" s="34">
        <v>0</v>
      </c>
      <c r="D133" s="34">
        <v>0</v>
      </c>
      <c r="E133" s="34">
        <v>0</v>
      </c>
      <c r="F133" s="34">
        <v>0</v>
      </c>
      <c r="G133" s="34">
        <v>0</v>
      </c>
      <c r="H133" s="34">
        <v>0</v>
      </c>
      <c r="I133" s="34">
        <v>0</v>
      </c>
      <c r="J133" s="34">
        <v>0</v>
      </c>
      <c r="K133" s="34">
        <v>0</v>
      </c>
      <c r="L133" s="34">
        <v>0</v>
      </c>
      <c r="M133" s="34">
        <v>0</v>
      </c>
      <c r="N133" s="34">
        <v>0</v>
      </c>
      <c r="O133" s="34">
        <v>0</v>
      </c>
      <c r="P133" s="34">
        <v>0</v>
      </c>
      <c r="Q133" s="34">
        <v>0</v>
      </c>
      <c r="R133" s="34">
        <v>0</v>
      </c>
      <c r="S133" s="34" t="s">
        <v>32</v>
      </c>
    </row>
    <row r="134" spans="1:19">
      <c r="A134" s="31" t="s">
        <v>36</v>
      </c>
      <c r="B134" s="34">
        <v>0</v>
      </c>
      <c r="C134" s="34">
        <v>0</v>
      </c>
      <c r="D134" s="34">
        <v>0</v>
      </c>
      <c r="E134" s="34">
        <v>0</v>
      </c>
      <c r="F134" s="34">
        <v>0</v>
      </c>
      <c r="G134" s="34">
        <v>0</v>
      </c>
      <c r="H134" s="34">
        <v>0</v>
      </c>
      <c r="I134" s="34">
        <v>0</v>
      </c>
      <c r="J134" s="34">
        <v>0</v>
      </c>
      <c r="K134" s="34">
        <v>0</v>
      </c>
      <c r="L134" s="34">
        <v>0</v>
      </c>
      <c r="M134" s="34">
        <v>0</v>
      </c>
      <c r="N134" s="34">
        <v>0</v>
      </c>
      <c r="O134" s="34">
        <v>0</v>
      </c>
      <c r="P134" s="34">
        <v>0</v>
      </c>
      <c r="Q134" s="34">
        <v>0</v>
      </c>
      <c r="R134" s="34">
        <v>0</v>
      </c>
      <c r="S134" s="34" t="s">
        <v>32</v>
      </c>
    </row>
    <row r="135" spans="1:19">
      <c r="A135" s="31" t="s">
        <v>37</v>
      </c>
      <c r="B135" s="34">
        <v>0</v>
      </c>
      <c r="C135" s="34">
        <v>0</v>
      </c>
      <c r="D135" s="34">
        <v>0</v>
      </c>
      <c r="E135" s="34">
        <v>0</v>
      </c>
      <c r="F135" s="34">
        <v>0</v>
      </c>
      <c r="G135" s="34">
        <v>0</v>
      </c>
      <c r="H135" s="34">
        <v>0</v>
      </c>
      <c r="I135" s="34">
        <v>0</v>
      </c>
      <c r="J135" s="34">
        <v>0</v>
      </c>
      <c r="K135" s="34">
        <v>0</v>
      </c>
      <c r="L135" s="34">
        <v>0</v>
      </c>
      <c r="M135" s="34">
        <v>0</v>
      </c>
      <c r="N135" s="34">
        <v>0</v>
      </c>
      <c r="O135" s="34">
        <v>0</v>
      </c>
      <c r="P135" s="34">
        <v>0</v>
      </c>
      <c r="Q135" s="34">
        <v>0</v>
      </c>
      <c r="R135" s="34">
        <v>0</v>
      </c>
      <c r="S135" s="34" t="s">
        <v>32</v>
      </c>
    </row>
    <row r="136" spans="1:19">
      <c r="A136" s="31" t="s">
        <v>38</v>
      </c>
      <c r="B136" s="34">
        <v>2.7584479497547649</v>
      </c>
      <c r="C136" s="34">
        <v>1.9876462096334981</v>
      </c>
      <c r="D136" s="34">
        <v>1.5280721180140118</v>
      </c>
      <c r="E136" s="34">
        <v>2.1529764710380306</v>
      </c>
      <c r="F136" s="34">
        <v>1.5280721180140118</v>
      </c>
      <c r="G136" s="34">
        <v>1.4703211556117621</v>
      </c>
      <c r="H136" s="34">
        <v>0.99712686290688723</v>
      </c>
      <c r="I136" s="34">
        <v>1.7926008506672013</v>
      </c>
      <c r="J136" s="34">
        <v>0.99712686290688723</v>
      </c>
      <c r="K136" s="34">
        <v>1.3531097781164274</v>
      </c>
      <c r="L136" s="34">
        <v>0.55628387433507476</v>
      </c>
      <c r="M136" s="34">
        <v>1.9736871296340166</v>
      </c>
      <c r="N136" s="34">
        <v>0.55628387433507531</v>
      </c>
      <c r="O136" s="34">
        <v>0.49143029993826248</v>
      </c>
      <c r="P136" s="34">
        <v>0</v>
      </c>
      <c r="Q136" s="34">
        <v>1.2669270147507783</v>
      </c>
      <c r="R136" s="34">
        <v>0</v>
      </c>
      <c r="S136" s="34" t="s">
        <v>32</v>
      </c>
    </row>
    <row r="137" spans="1:19">
      <c r="A137" s="31" t="s">
        <v>39</v>
      </c>
      <c r="B137" s="34">
        <v>0</v>
      </c>
      <c r="C137" s="34">
        <v>0</v>
      </c>
      <c r="D137" s="34">
        <v>0</v>
      </c>
      <c r="E137" s="34">
        <v>0</v>
      </c>
      <c r="F137" s="34">
        <v>0</v>
      </c>
      <c r="G137" s="34">
        <v>0</v>
      </c>
      <c r="H137" s="34">
        <v>0</v>
      </c>
      <c r="I137" s="34">
        <v>0</v>
      </c>
      <c r="J137" s="34">
        <v>0</v>
      </c>
      <c r="K137" s="34">
        <v>0</v>
      </c>
      <c r="L137" s="34">
        <v>0</v>
      </c>
      <c r="M137" s="34">
        <v>0</v>
      </c>
      <c r="N137" s="34">
        <v>0</v>
      </c>
      <c r="O137" s="34">
        <v>0</v>
      </c>
      <c r="P137" s="34">
        <v>0</v>
      </c>
      <c r="Q137" s="34">
        <v>0</v>
      </c>
      <c r="R137" s="34">
        <v>0</v>
      </c>
      <c r="S137" s="34" t="s">
        <v>32</v>
      </c>
    </row>
    <row r="138" spans="1:19">
      <c r="A138" s="31" t="s">
        <v>40</v>
      </c>
      <c r="B138" s="34">
        <v>0</v>
      </c>
      <c r="C138" s="34">
        <v>4.8282903877736663E-2</v>
      </c>
      <c r="D138" s="34">
        <v>0.11810642060468958</v>
      </c>
      <c r="E138" s="34">
        <v>4.8812422015437E-2</v>
      </c>
      <c r="F138" s="34">
        <v>0.11810642060468958</v>
      </c>
      <c r="G138" s="34">
        <v>0.12500706181314544</v>
      </c>
      <c r="H138" s="34">
        <v>0.24221705171827157</v>
      </c>
      <c r="I138" s="34">
        <v>0.12700613314443698</v>
      </c>
      <c r="J138" s="34">
        <v>0.24221705171827157</v>
      </c>
      <c r="K138" s="34">
        <v>0.32869063436026474</v>
      </c>
      <c r="L138" s="34">
        <v>0.31530260083769363</v>
      </c>
      <c r="M138" s="34">
        <v>0.16780335919965281</v>
      </c>
      <c r="N138" s="34">
        <v>0.4729539012565403</v>
      </c>
      <c r="O138" s="34">
        <v>1.044538086913309</v>
      </c>
      <c r="P138" s="34">
        <v>0.70728933038861275</v>
      </c>
      <c r="Q138" s="34">
        <v>0.64628665529796592</v>
      </c>
      <c r="R138" s="34">
        <v>1.1788155506476881</v>
      </c>
      <c r="S138" s="34" t="s">
        <v>32</v>
      </c>
    </row>
    <row r="139" spans="1:19">
      <c r="A139" s="43"/>
      <c r="B139" s="34"/>
      <c r="C139" s="34"/>
      <c r="D139" s="34"/>
      <c r="E139" s="34"/>
      <c r="F139" s="34"/>
      <c r="G139" s="34"/>
      <c r="H139" s="34"/>
      <c r="I139" s="34"/>
      <c r="J139" s="34"/>
      <c r="K139" s="34"/>
      <c r="L139" s="34"/>
      <c r="M139" s="34"/>
      <c r="N139" s="34"/>
      <c r="O139" s="34"/>
      <c r="P139" s="34"/>
      <c r="Q139" s="34"/>
      <c r="R139" s="34"/>
      <c r="S139" s="34"/>
    </row>
    <row r="141" spans="1:19">
      <c r="A141" s="22" t="s">
        <v>368</v>
      </c>
      <c r="B141" s="22"/>
      <c r="C141" s="22"/>
      <c r="D141" s="22"/>
      <c r="E141" s="22"/>
      <c r="F141" s="22"/>
      <c r="G141" s="22"/>
      <c r="H141" s="22"/>
      <c r="I141" s="22"/>
      <c r="J141" s="22"/>
      <c r="K141" s="22"/>
      <c r="L141" s="22"/>
      <c r="M141" s="22"/>
      <c r="N141" s="22"/>
      <c r="O141" s="22"/>
      <c r="P141" s="22"/>
      <c r="Q141" s="22"/>
      <c r="R141" s="22"/>
      <c r="S141" s="22"/>
    </row>
    <row r="142" spans="1:19">
      <c r="A142" s="23" t="s">
        <v>369</v>
      </c>
      <c r="B142" s="23"/>
      <c r="C142" s="23"/>
      <c r="D142" s="23"/>
      <c r="E142" s="23"/>
      <c r="F142" s="23"/>
      <c r="G142" s="23"/>
      <c r="H142" s="23"/>
      <c r="I142" s="23"/>
      <c r="J142" s="23"/>
      <c r="K142" s="23"/>
      <c r="L142" s="23"/>
      <c r="M142" s="23"/>
      <c r="N142" s="23"/>
      <c r="O142" s="23"/>
      <c r="P142" s="23"/>
      <c r="Q142" s="23"/>
      <c r="R142" s="23"/>
      <c r="S142" s="23"/>
    </row>
    <row r="143" spans="1:19">
      <c r="A143" s="24" t="s">
        <v>108</v>
      </c>
      <c r="B143" s="299" t="s">
        <v>13</v>
      </c>
      <c r="C143" s="299" t="s">
        <v>13</v>
      </c>
      <c r="D143" s="299" t="s">
        <v>14</v>
      </c>
      <c r="E143" s="299" t="s">
        <v>15</v>
      </c>
      <c r="F143" s="299" t="s">
        <v>16</v>
      </c>
      <c r="G143" s="299" t="s">
        <v>13</v>
      </c>
      <c r="H143" s="299" t="s">
        <v>14</v>
      </c>
      <c r="I143" s="299" t="s">
        <v>15</v>
      </c>
      <c r="J143" s="299" t="s">
        <v>16</v>
      </c>
      <c r="K143" s="299" t="s">
        <v>13</v>
      </c>
      <c r="L143" s="299" t="s">
        <v>14</v>
      </c>
      <c r="M143" s="299" t="s">
        <v>15</v>
      </c>
      <c r="N143" s="299" t="s">
        <v>16</v>
      </c>
      <c r="O143" s="299" t="s">
        <v>13</v>
      </c>
      <c r="P143" s="299" t="s">
        <v>14</v>
      </c>
      <c r="Q143" s="299" t="s">
        <v>15</v>
      </c>
      <c r="R143" s="299" t="s">
        <v>16</v>
      </c>
      <c r="S143" s="300"/>
    </row>
    <row r="144" spans="1:19">
      <c r="A144" s="26" t="s">
        <v>182</v>
      </c>
      <c r="B144" s="301">
        <v>2025</v>
      </c>
      <c r="C144" s="301">
        <v>2030</v>
      </c>
      <c r="D144" s="301">
        <v>2030</v>
      </c>
      <c r="E144" s="301">
        <v>2030</v>
      </c>
      <c r="F144" s="301">
        <v>2030</v>
      </c>
      <c r="G144" s="301">
        <v>2035</v>
      </c>
      <c r="H144" s="301">
        <v>2035</v>
      </c>
      <c r="I144" s="301">
        <v>2035</v>
      </c>
      <c r="J144" s="301">
        <v>2035</v>
      </c>
      <c r="K144" s="301">
        <v>2040</v>
      </c>
      <c r="L144" s="301">
        <v>2040</v>
      </c>
      <c r="M144" s="301">
        <v>2040</v>
      </c>
      <c r="N144" s="301">
        <v>2040</v>
      </c>
      <c r="O144" s="301">
        <v>2050</v>
      </c>
      <c r="P144" s="301">
        <v>2050</v>
      </c>
      <c r="Q144" s="301">
        <v>2050</v>
      </c>
      <c r="R144" s="301">
        <v>2050</v>
      </c>
      <c r="S144" s="301" t="s">
        <v>218</v>
      </c>
    </row>
    <row r="145" spans="1:19">
      <c r="A145" s="31" t="s">
        <v>24</v>
      </c>
      <c r="B145" s="82">
        <v>0</v>
      </c>
      <c r="C145" s="82">
        <v>1.04E-2</v>
      </c>
      <c r="D145" s="82">
        <v>1.06E-2</v>
      </c>
      <c r="E145" s="82">
        <v>1.03E-2</v>
      </c>
      <c r="F145" s="82">
        <v>1.06E-2</v>
      </c>
      <c r="G145" s="82">
        <v>1.32E-2</v>
      </c>
      <c r="H145" s="82">
        <v>1.38E-2</v>
      </c>
      <c r="I145" s="82">
        <v>1.15E-2</v>
      </c>
      <c r="J145" s="82">
        <v>1.38E-2</v>
      </c>
      <c r="K145" s="82">
        <v>1.7100000000000001E-2</v>
      </c>
      <c r="L145" s="82">
        <v>1.7999999999999999E-2</v>
      </c>
      <c r="M145" s="82">
        <v>1.2800000000000001E-2</v>
      </c>
      <c r="N145" s="82">
        <v>1.7999999999999999E-2</v>
      </c>
      <c r="O145" s="82">
        <v>2.3099999999999999E-2</v>
      </c>
      <c r="P145" s="82">
        <v>2.86E-2</v>
      </c>
      <c r="Q145" s="82">
        <v>1.5699999999999999E-2</v>
      </c>
      <c r="R145" s="82">
        <v>2.86E-2</v>
      </c>
      <c r="S145" s="34" t="s">
        <v>292</v>
      </c>
    </row>
    <row r="146" spans="1:19">
      <c r="A146" s="31" t="s">
        <v>33</v>
      </c>
      <c r="B146" s="82">
        <v>0</v>
      </c>
      <c r="C146" s="82">
        <v>0</v>
      </c>
      <c r="D146" s="82">
        <v>0</v>
      </c>
      <c r="E146" s="82">
        <v>0</v>
      </c>
      <c r="F146" s="82">
        <v>0</v>
      </c>
      <c r="G146" s="82">
        <v>1.9699999999999999E-2</v>
      </c>
      <c r="H146" s="82">
        <v>4.9299999999999997E-2</v>
      </c>
      <c r="I146" s="82">
        <v>1.9800000000000002E-2</v>
      </c>
      <c r="J146" s="82">
        <v>4.9299999999999997E-2</v>
      </c>
      <c r="K146" s="82">
        <v>4.9099999999999998E-2</v>
      </c>
      <c r="L146" s="82">
        <v>9.8199999999999996E-2</v>
      </c>
      <c r="M146" s="82">
        <v>4.9399999999999999E-2</v>
      </c>
      <c r="N146" s="82">
        <v>9.8199999999999996E-2</v>
      </c>
      <c r="O146" s="82">
        <v>9.7699999999999995E-2</v>
      </c>
      <c r="P146" s="82">
        <v>0.1943</v>
      </c>
      <c r="Q146" s="82">
        <v>9.8400000000000001E-2</v>
      </c>
      <c r="R146" s="82">
        <v>0.1943</v>
      </c>
      <c r="S146" s="34" t="s">
        <v>292</v>
      </c>
    </row>
    <row r="147" spans="1:19">
      <c r="A147" s="31" t="s">
        <v>34</v>
      </c>
      <c r="B147" s="82">
        <v>0</v>
      </c>
      <c r="C147" s="82">
        <v>1.9800000000000002E-2</v>
      </c>
      <c r="D147" s="82">
        <v>1.9800000000000002E-2</v>
      </c>
      <c r="E147" s="82">
        <v>1.9800000000000002E-2</v>
      </c>
      <c r="F147" s="82">
        <v>1.9800000000000002E-2</v>
      </c>
      <c r="G147" s="82">
        <v>9.8699999999999996E-2</v>
      </c>
      <c r="H147" s="82">
        <v>9.8599999999999993E-2</v>
      </c>
      <c r="I147" s="82">
        <v>9.8799999999999999E-2</v>
      </c>
      <c r="J147" s="82">
        <v>9.8599999999999993E-2</v>
      </c>
      <c r="K147" s="82">
        <v>0.1966</v>
      </c>
      <c r="L147" s="82">
        <v>0.17680000000000001</v>
      </c>
      <c r="M147" s="82">
        <v>0.14810000000000001</v>
      </c>
      <c r="N147" s="82">
        <v>0.17680000000000001</v>
      </c>
      <c r="O147" s="82">
        <v>0.2442</v>
      </c>
      <c r="P147" s="82">
        <v>0.1943</v>
      </c>
      <c r="Q147" s="82">
        <v>0.1477</v>
      </c>
      <c r="R147" s="82">
        <v>0.1943</v>
      </c>
      <c r="S147" s="34" t="s">
        <v>292</v>
      </c>
    </row>
    <row r="148" spans="1:19">
      <c r="A148" s="31" t="s">
        <v>35</v>
      </c>
      <c r="B148" s="82">
        <v>0</v>
      </c>
      <c r="C148" s="82">
        <v>0</v>
      </c>
      <c r="D148" s="82">
        <v>0</v>
      </c>
      <c r="E148" s="82">
        <v>0</v>
      </c>
      <c r="F148" s="82">
        <v>0</v>
      </c>
      <c r="G148" s="82">
        <v>0</v>
      </c>
      <c r="H148" s="82">
        <v>0</v>
      </c>
      <c r="I148" s="82">
        <v>0</v>
      </c>
      <c r="J148" s="82">
        <v>0</v>
      </c>
      <c r="K148" s="82">
        <v>0</v>
      </c>
      <c r="L148" s="82">
        <v>0</v>
      </c>
      <c r="M148" s="82">
        <v>0</v>
      </c>
      <c r="N148" s="82">
        <v>0</v>
      </c>
      <c r="O148" s="82">
        <v>0</v>
      </c>
      <c r="P148" s="82">
        <v>0</v>
      </c>
      <c r="Q148" s="82">
        <v>0</v>
      </c>
      <c r="R148" s="82">
        <v>0</v>
      </c>
      <c r="S148" s="34" t="s">
        <v>292</v>
      </c>
    </row>
    <row r="149" spans="1:19">
      <c r="A149" s="31" t="s">
        <v>36</v>
      </c>
      <c r="B149" s="82">
        <v>0</v>
      </c>
      <c r="C149" s="82">
        <v>0</v>
      </c>
      <c r="D149" s="82">
        <v>0</v>
      </c>
      <c r="E149" s="82">
        <v>0</v>
      </c>
      <c r="F149" s="82">
        <v>0</v>
      </c>
      <c r="G149" s="82">
        <v>0</v>
      </c>
      <c r="H149" s="82">
        <v>0</v>
      </c>
      <c r="I149" s="82">
        <v>0</v>
      </c>
      <c r="J149" s="82">
        <v>0</v>
      </c>
      <c r="K149" s="82">
        <v>0</v>
      </c>
      <c r="L149" s="82">
        <v>0</v>
      </c>
      <c r="M149" s="82">
        <v>0</v>
      </c>
      <c r="N149" s="82">
        <v>0</v>
      </c>
      <c r="O149" s="82">
        <v>0</v>
      </c>
      <c r="P149" s="82">
        <v>0</v>
      </c>
      <c r="Q149" s="82">
        <v>0</v>
      </c>
      <c r="R149" s="82">
        <v>0</v>
      </c>
      <c r="S149" s="34" t="s">
        <v>292</v>
      </c>
    </row>
    <row r="150" spans="1:19">
      <c r="A150" s="31" t="s">
        <v>37</v>
      </c>
      <c r="B150" s="82">
        <v>0</v>
      </c>
      <c r="C150" s="82">
        <v>0</v>
      </c>
      <c r="D150" s="82">
        <v>0</v>
      </c>
      <c r="E150" s="82">
        <v>0</v>
      </c>
      <c r="F150" s="82">
        <v>0</v>
      </c>
      <c r="G150" s="82">
        <v>0</v>
      </c>
      <c r="H150" s="82">
        <v>0</v>
      </c>
      <c r="I150" s="82">
        <v>0</v>
      </c>
      <c r="J150" s="82">
        <v>0</v>
      </c>
      <c r="K150" s="82">
        <v>0</v>
      </c>
      <c r="L150" s="82">
        <v>0</v>
      </c>
      <c r="M150" s="82">
        <v>0</v>
      </c>
      <c r="N150" s="82">
        <v>0</v>
      </c>
      <c r="O150" s="82">
        <v>0</v>
      </c>
      <c r="P150" s="82">
        <v>0</v>
      </c>
      <c r="Q150" s="82">
        <v>0</v>
      </c>
      <c r="R150" s="82">
        <v>0</v>
      </c>
      <c r="S150" s="34" t="s">
        <v>292</v>
      </c>
    </row>
    <row r="151" spans="1:19">
      <c r="A151" s="31" t="s">
        <v>38</v>
      </c>
      <c r="B151" s="82">
        <v>1</v>
      </c>
      <c r="C151" s="82">
        <v>0.79169999999999996</v>
      </c>
      <c r="D151" s="82">
        <v>0.79149999999999998</v>
      </c>
      <c r="E151" s="82">
        <v>0.82140000000000002</v>
      </c>
      <c r="F151" s="82">
        <v>0.79149999999999998</v>
      </c>
      <c r="G151" s="82">
        <v>0.59209999999999996</v>
      </c>
      <c r="H151" s="82">
        <v>0.5917</v>
      </c>
      <c r="I151" s="82">
        <v>0.70179999999999998</v>
      </c>
      <c r="J151" s="82">
        <v>0.5917</v>
      </c>
      <c r="K151" s="82">
        <v>0.39319999999999999</v>
      </c>
      <c r="L151" s="82">
        <v>0.39279999999999998</v>
      </c>
      <c r="M151" s="82">
        <v>0.59230000000000005</v>
      </c>
      <c r="N151" s="82">
        <v>0.39279999999999998</v>
      </c>
      <c r="O151" s="82">
        <v>0.29310000000000003</v>
      </c>
      <c r="P151" s="82">
        <v>0.1457</v>
      </c>
      <c r="Q151" s="82">
        <v>0.443</v>
      </c>
      <c r="R151" s="82">
        <v>0.1457</v>
      </c>
      <c r="S151" s="34" t="s">
        <v>292</v>
      </c>
    </row>
    <row r="152" spans="1:19">
      <c r="A152" s="31" t="s">
        <v>39</v>
      </c>
      <c r="B152" s="82">
        <v>0</v>
      </c>
      <c r="C152" s="82">
        <v>0</v>
      </c>
      <c r="D152" s="82">
        <v>0</v>
      </c>
      <c r="E152" s="82">
        <v>0</v>
      </c>
      <c r="F152" s="82">
        <v>0</v>
      </c>
      <c r="G152" s="82">
        <v>0</v>
      </c>
      <c r="H152" s="82">
        <v>0</v>
      </c>
      <c r="I152" s="82">
        <v>0</v>
      </c>
      <c r="J152" s="82">
        <v>0</v>
      </c>
      <c r="K152" s="82">
        <v>0</v>
      </c>
      <c r="L152" s="82">
        <v>0</v>
      </c>
      <c r="M152" s="82">
        <v>0</v>
      </c>
      <c r="N152" s="82">
        <v>0</v>
      </c>
      <c r="O152" s="82">
        <v>0</v>
      </c>
      <c r="P152" s="82">
        <v>0</v>
      </c>
      <c r="Q152" s="82">
        <v>0</v>
      </c>
      <c r="R152" s="82">
        <v>0</v>
      </c>
      <c r="S152" s="34" t="s">
        <v>292</v>
      </c>
    </row>
    <row r="153" spans="1:19">
      <c r="A153" s="31" t="s">
        <v>40</v>
      </c>
      <c r="B153" s="82">
        <v>0</v>
      </c>
      <c r="C153" s="82">
        <v>0.17810000000000001</v>
      </c>
      <c r="D153" s="82">
        <v>0.17810000000000001</v>
      </c>
      <c r="E153" s="82">
        <v>0.14849999999999999</v>
      </c>
      <c r="F153" s="82">
        <v>0.17810000000000001</v>
      </c>
      <c r="G153" s="82">
        <v>0.27629999999999999</v>
      </c>
      <c r="H153" s="82">
        <v>0.24660000000000001</v>
      </c>
      <c r="I153" s="82">
        <v>0.16800000000000001</v>
      </c>
      <c r="J153" s="82">
        <v>0.24660000000000001</v>
      </c>
      <c r="K153" s="82">
        <v>0.34399999999999997</v>
      </c>
      <c r="L153" s="82">
        <v>0.31419999999999998</v>
      </c>
      <c r="M153" s="82">
        <v>0.19739999999999999</v>
      </c>
      <c r="N153" s="82">
        <v>0.31419999999999998</v>
      </c>
      <c r="O153" s="82">
        <v>0.34189999999999998</v>
      </c>
      <c r="P153" s="82">
        <v>0.43709999999999999</v>
      </c>
      <c r="Q153" s="82">
        <v>0.29530000000000001</v>
      </c>
      <c r="R153" s="82">
        <v>0.43709999999999999</v>
      </c>
      <c r="S153" s="34" t="s">
        <v>292</v>
      </c>
    </row>
    <row r="154" spans="1:19">
      <c r="A154" s="43"/>
      <c r="B154" s="82"/>
      <c r="C154" s="82"/>
      <c r="D154" s="82"/>
      <c r="E154" s="82"/>
      <c r="F154" s="82"/>
      <c r="G154" s="82"/>
      <c r="H154" s="82"/>
      <c r="I154" s="82"/>
      <c r="J154" s="82"/>
      <c r="K154" s="82"/>
      <c r="L154" s="82"/>
      <c r="M154" s="82"/>
      <c r="N154" s="82"/>
      <c r="O154" s="82"/>
      <c r="P154" s="82"/>
      <c r="Q154" s="82"/>
      <c r="R154" s="82"/>
      <c r="S154" s="34"/>
    </row>
    <row r="156" spans="1:19">
      <c r="A156" s="22" t="s">
        <v>370</v>
      </c>
      <c r="B156" s="22"/>
      <c r="C156" s="22"/>
      <c r="D156" s="22"/>
      <c r="E156" s="22"/>
      <c r="F156" s="22"/>
      <c r="G156" s="22"/>
      <c r="H156" s="22"/>
      <c r="I156" s="22"/>
      <c r="J156" s="22"/>
      <c r="K156" s="22"/>
      <c r="L156" s="22"/>
      <c r="M156" s="22"/>
      <c r="N156" s="22"/>
      <c r="O156" s="22"/>
      <c r="P156" s="22"/>
      <c r="Q156" s="22"/>
      <c r="R156" s="22"/>
      <c r="S156" s="22"/>
    </row>
    <row r="157" spans="1:19">
      <c r="A157" s="23" t="s">
        <v>371</v>
      </c>
      <c r="B157" s="23"/>
      <c r="C157" s="23"/>
      <c r="D157" s="23"/>
      <c r="E157" s="23"/>
      <c r="F157" s="23"/>
      <c r="G157" s="23"/>
      <c r="H157" s="23"/>
      <c r="I157" s="23"/>
      <c r="J157" s="23"/>
      <c r="K157" s="23"/>
      <c r="L157" s="23"/>
      <c r="M157" s="23"/>
      <c r="N157" s="23"/>
      <c r="O157" s="23"/>
      <c r="P157" s="23"/>
      <c r="Q157" s="23"/>
      <c r="R157" s="23"/>
      <c r="S157" s="23"/>
    </row>
    <row r="158" spans="1:19">
      <c r="A158" s="24" t="s">
        <v>108</v>
      </c>
      <c r="B158" s="299" t="s">
        <v>13</v>
      </c>
      <c r="C158" s="299" t="s">
        <v>13</v>
      </c>
      <c r="D158" s="299" t="s">
        <v>14</v>
      </c>
      <c r="E158" s="299" t="s">
        <v>15</v>
      </c>
      <c r="F158" s="299" t="s">
        <v>16</v>
      </c>
      <c r="G158" s="299" t="s">
        <v>13</v>
      </c>
      <c r="H158" s="299" t="s">
        <v>14</v>
      </c>
      <c r="I158" s="299" t="s">
        <v>15</v>
      </c>
      <c r="J158" s="299" t="s">
        <v>16</v>
      </c>
      <c r="K158" s="299" t="s">
        <v>13</v>
      </c>
      <c r="L158" s="299" t="s">
        <v>14</v>
      </c>
      <c r="M158" s="299" t="s">
        <v>15</v>
      </c>
      <c r="N158" s="299" t="s">
        <v>16</v>
      </c>
      <c r="O158" s="299" t="s">
        <v>13</v>
      </c>
      <c r="P158" s="299" t="s">
        <v>14</v>
      </c>
      <c r="Q158" s="299" t="s">
        <v>15</v>
      </c>
      <c r="R158" s="299" t="s">
        <v>16</v>
      </c>
      <c r="S158" s="300"/>
    </row>
    <row r="159" spans="1:19">
      <c r="A159" s="26" t="s">
        <v>182</v>
      </c>
      <c r="B159" s="301">
        <v>2025</v>
      </c>
      <c r="C159" s="301">
        <v>2030</v>
      </c>
      <c r="D159" s="301">
        <v>2030</v>
      </c>
      <c r="E159" s="301">
        <v>2030</v>
      </c>
      <c r="F159" s="301">
        <v>2030</v>
      </c>
      <c r="G159" s="301">
        <v>2035</v>
      </c>
      <c r="H159" s="301">
        <v>2035</v>
      </c>
      <c r="I159" s="301">
        <v>2035</v>
      </c>
      <c r="J159" s="301">
        <v>2035</v>
      </c>
      <c r="K159" s="301">
        <v>2040</v>
      </c>
      <c r="L159" s="301">
        <v>2040</v>
      </c>
      <c r="M159" s="301">
        <v>2040</v>
      </c>
      <c r="N159" s="301">
        <v>2040</v>
      </c>
      <c r="O159" s="301">
        <v>2050</v>
      </c>
      <c r="P159" s="301">
        <v>2050</v>
      </c>
      <c r="Q159" s="301">
        <v>2050</v>
      </c>
      <c r="R159" s="301">
        <v>2050</v>
      </c>
      <c r="S159" s="301" t="s">
        <v>218</v>
      </c>
    </row>
    <row r="160" spans="1:19">
      <c r="A160" s="24" t="s">
        <v>372</v>
      </c>
      <c r="B160" s="29">
        <v>127.97254893086658</v>
      </c>
      <c r="C160" s="29">
        <v>111.55423704725099</v>
      </c>
      <c r="D160" s="29">
        <v>109.176919568663</v>
      </c>
      <c r="E160" s="29">
        <v>112.76600448563745</v>
      </c>
      <c r="F160" s="29">
        <v>109.17691956866297</v>
      </c>
      <c r="G160" s="29">
        <v>94.890828041887943</v>
      </c>
      <c r="H160" s="29">
        <v>90.829754764099448</v>
      </c>
      <c r="I160" s="29">
        <v>108.41462633716736</v>
      </c>
      <c r="J160" s="29">
        <v>90.829754764099462</v>
      </c>
      <c r="K160" s="29">
        <v>78.361885829968386</v>
      </c>
      <c r="L160" s="29">
        <v>74.137448436731802</v>
      </c>
      <c r="M160" s="29">
        <v>104.24719403143972</v>
      </c>
      <c r="N160" s="29">
        <v>74.137448436731816</v>
      </c>
      <c r="O160" s="29">
        <v>65.578973472026021</v>
      </c>
      <c r="P160" s="29">
        <v>53.036170529212434</v>
      </c>
      <c r="Q160" s="29">
        <v>96.420378644563115</v>
      </c>
      <c r="R160" s="29">
        <v>53.036170529212434</v>
      </c>
      <c r="S160" s="34" t="s">
        <v>32</v>
      </c>
    </row>
    <row r="161" spans="1:21">
      <c r="A161" s="31" t="s">
        <v>24</v>
      </c>
      <c r="B161" s="34">
        <v>0</v>
      </c>
      <c r="C161" s="34">
        <v>1.1560965808333332</v>
      </c>
      <c r="D161" s="34">
        <v>1.1683954808333332</v>
      </c>
      <c r="E161" s="34">
        <v>1.1683954808333332</v>
      </c>
      <c r="F161" s="34">
        <v>1.1683954808333332</v>
      </c>
      <c r="G161" s="34">
        <v>1.2572208680555554</v>
      </c>
      <c r="H161" s="34">
        <v>1.2954841119444445</v>
      </c>
      <c r="I161" s="34">
        <v>1.2298899797222222</v>
      </c>
      <c r="J161" s="34">
        <v>1.2954841119444445</v>
      </c>
      <c r="K161" s="34">
        <v>1.4143734766666667</v>
      </c>
      <c r="L161" s="34">
        <v>1.3938753102777777</v>
      </c>
      <c r="M161" s="34">
        <v>1.3528789777777779</v>
      </c>
      <c r="N161" s="34">
        <v>1.3938753102777777</v>
      </c>
      <c r="O161" s="34">
        <v>1.5066152252777776</v>
      </c>
      <c r="P161" s="34">
        <v>1.6234547733333333</v>
      </c>
      <c r="Q161" s="34">
        <v>1.5988569736111111</v>
      </c>
      <c r="R161" s="34">
        <v>1.6234547733333333</v>
      </c>
      <c r="S161" s="34" t="s">
        <v>32</v>
      </c>
    </row>
    <row r="162" spans="1:21">
      <c r="A162" s="31" t="s">
        <v>33</v>
      </c>
      <c r="B162" s="34">
        <v>0</v>
      </c>
      <c r="C162" s="34">
        <v>0</v>
      </c>
      <c r="D162" s="34">
        <v>0</v>
      </c>
      <c r="E162" s="34">
        <v>0</v>
      </c>
      <c r="F162" s="34">
        <v>0</v>
      </c>
      <c r="G162" s="34">
        <v>1.8944584152520454</v>
      </c>
      <c r="H162" s="34">
        <v>4.4404648400360278</v>
      </c>
      <c r="I162" s="34">
        <v>2.1653482092413157</v>
      </c>
      <c r="J162" s="34">
        <v>4.4676513594648188</v>
      </c>
      <c r="K162" s="34">
        <v>3.8278457921947058</v>
      </c>
      <c r="L162" s="34">
        <v>7.2374316410076114</v>
      </c>
      <c r="M162" s="34">
        <v>5.2019370603469133</v>
      </c>
      <c r="N162" s="34">
        <v>7.2522019096627304</v>
      </c>
      <c r="O162" s="34">
        <v>6.3909324256298499</v>
      </c>
      <c r="P162" s="34">
        <v>10.198432368753112</v>
      </c>
      <c r="Q162" s="34">
        <v>9.4533310358882243</v>
      </c>
      <c r="R162" s="34">
        <v>10.198432368753112</v>
      </c>
      <c r="S162" s="34" t="s">
        <v>32</v>
      </c>
    </row>
    <row r="163" spans="1:21">
      <c r="A163" s="31" t="s">
        <v>34</v>
      </c>
      <c r="B163" s="34">
        <v>0</v>
      </c>
      <c r="C163" s="34">
        <v>2.2066254605643749</v>
      </c>
      <c r="D163" s="34">
        <v>2.1808889265589029</v>
      </c>
      <c r="E163" s="34">
        <v>2.2533590914650001</v>
      </c>
      <c r="F163" s="34">
        <v>2.1808889265589029</v>
      </c>
      <c r="G163" s="34">
        <v>9.3775691554976266</v>
      </c>
      <c r="H163" s="34">
        <v>8.8809296800720556</v>
      </c>
      <c r="I163" s="34">
        <v>10.826741046206578</v>
      </c>
      <c r="J163" s="34">
        <v>8.9353027189296377</v>
      </c>
      <c r="K163" s="34">
        <v>15.311383168778816</v>
      </c>
      <c r="L163" s="34">
        <v>13.071687759779053</v>
      </c>
      <c r="M163" s="34">
        <v>15.408137572747558</v>
      </c>
      <c r="N163" s="34">
        <v>13.056917491123933</v>
      </c>
      <c r="O163" s="34">
        <v>15.912117467894728</v>
      </c>
      <c r="P163" s="34">
        <v>10.198432368753112</v>
      </c>
      <c r="Q163" s="34">
        <v>14.189603597567997</v>
      </c>
      <c r="R163" s="34">
        <v>10.198432368753112</v>
      </c>
      <c r="S163" s="34" t="s">
        <v>32</v>
      </c>
    </row>
    <row r="164" spans="1:21">
      <c r="A164" s="31" t="s">
        <v>35</v>
      </c>
      <c r="B164" s="34">
        <v>0</v>
      </c>
      <c r="C164" s="34">
        <v>0</v>
      </c>
      <c r="D164" s="34">
        <v>0</v>
      </c>
      <c r="E164" s="34">
        <v>0</v>
      </c>
      <c r="F164" s="34">
        <v>0</v>
      </c>
      <c r="G164" s="34">
        <v>0</v>
      </c>
      <c r="H164" s="34">
        <v>0</v>
      </c>
      <c r="I164" s="34">
        <v>0</v>
      </c>
      <c r="J164" s="34">
        <v>0</v>
      </c>
      <c r="K164" s="34">
        <v>0</v>
      </c>
      <c r="L164" s="34">
        <v>0</v>
      </c>
      <c r="M164" s="34">
        <v>0</v>
      </c>
      <c r="N164" s="34">
        <v>0</v>
      </c>
      <c r="O164" s="34">
        <v>0</v>
      </c>
      <c r="P164" s="34">
        <v>0</v>
      </c>
      <c r="Q164" s="34">
        <v>0</v>
      </c>
      <c r="R164" s="34">
        <v>0</v>
      </c>
      <c r="S164" s="34" t="s">
        <v>32</v>
      </c>
    </row>
    <row r="165" spans="1:21">
      <c r="A165" s="31" t="s">
        <v>36</v>
      </c>
      <c r="B165" s="34">
        <v>0</v>
      </c>
      <c r="C165" s="34">
        <v>0</v>
      </c>
      <c r="D165" s="34">
        <v>0</v>
      </c>
      <c r="E165" s="34">
        <v>0</v>
      </c>
      <c r="F165" s="34">
        <v>0</v>
      </c>
      <c r="G165" s="34">
        <v>0</v>
      </c>
      <c r="H165" s="34">
        <v>0</v>
      </c>
      <c r="I165" s="34">
        <v>0</v>
      </c>
      <c r="J165" s="34">
        <v>0</v>
      </c>
      <c r="K165" s="34">
        <v>0</v>
      </c>
      <c r="L165" s="34">
        <v>0</v>
      </c>
      <c r="M165" s="34">
        <v>0</v>
      </c>
      <c r="N165" s="34">
        <v>0</v>
      </c>
      <c r="O165" s="34">
        <v>0</v>
      </c>
      <c r="P165" s="34">
        <v>0</v>
      </c>
      <c r="Q165" s="34">
        <v>0</v>
      </c>
      <c r="R165" s="34">
        <v>0</v>
      </c>
      <c r="S165" s="34" t="s">
        <v>32</v>
      </c>
    </row>
    <row r="166" spans="1:21">
      <c r="A166" s="31" t="s">
        <v>37</v>
      </c>
      <c r="B166" s="34">
        <v>0</v>
      </c>
      <c r="C166" s="34">
        <v>0</v>
      </c>
      <c r="D166" s="34">
        <v>0</v>
      </c>
      <c r="E166" s="34">
        <v>0</v>
      </c>
      <c r="F166" s="34">
        <v>0</v>
      </c>
      <c r="G166" s="34">
        <v>0</v>
      </c>
      <c r="H166" s="34">
        <v>0</v>
      </c>
      <c r="I166" s="34">
        <v>0</v>
      </c>
      <c r="J166" s="34">
        <v>0</v>
      </c>
      <c r="K166" s="34">
        <v>0</v>
      </c>
      <c r="L166" s="34">
        <v>0</v>
      </c>
      <c r="M166" s="34">
        <v>0</v>
      </c>
      <c r="N166" s="34">
        <v>0</v>
      </c>
      <c r="O166" s="34">
        <v>0</v>
      </c>
      <c r="P166" s="34">
        <v>0</v>
      </c>
      <c r="Q166" s="34">
        <v>0</v>
      </c>
      <c r="R166" s="34">
        <v>0</v>
      </c>
      <c r="S166" s="34" t="s">
        <v>32</v>
      </c>
    </row>
    <row r="167" spans="1:21">
      <c r="A167" s="31" t="s">
        <v>38</v>
      </c>
      <c r="B167" s="34">
        <v>127.97254893086658</v>
      </c>
      <c r="C167" s="34">
        <v>88.343030433807073</v>
      </c>
      <c r="D167" s="34">
        <v>86.417723714896525</v>
      </c>
      <c r="E167" s="34">
        <v>92.556724681924862</v>
      </c>
      <c r="F167" s="34">
        <v>86.406819270263711</v>
      </c>
      <c r="G167" s="34">
        <v>56.218053472604474</v>
      </c>
      <c r="H167" s="34">
        <v>53.919930200437477</v>
      </c>
      <c r="I167" s="34">
        <v>76.003722144370187</v>
      </c>
      <c r="J167" s="34">
        <v>53.783997603293528</v>
      </c>
      <c r="K167" s="34">
        <v>30.93524354508375</v>
      </c>
      <c r="L167" s="34">
        <v>29.245131937132779</v>
      </c>
      <c r="M167" s="34">
        <v>61.746992906317864</v>
      </c>
      <c r="N167" s="34">
        <v>29.230361668477666</v>
      </c>
      <c r="O167" s="34">
        <v>19.466258459699084</v>
      </c>
      <c r="P167" s="34">
        <v>8.0430935691712726</v>
      </c>
      <c r="Q167" s="34">
        <v>42.808986886095447</v>
      </c>
      <c r="R167" s="34">
        <v>8.0430935691712726</v>
      </c>
      <c r="S167" s="34" t="s">
        <v>32</v>
      </c>
    </row>
    <row r="168" spans="1:21">
      <c r="A168" s="31" t="s">
        <v>39</v>
      </c>
      <c r="B168" s="34">
        <v>0</v>
      </c>
      <c r="C168" s="34">
        <v>0</v>
      </c>
      <c r="D168" s="34">
        <v>0</v>
      </c>
      <c r="E168" s="34">
        <v>0</v>
      </c>
      <c r="F168" s="34">
        <v>0</v>
      </c>
      <c r="G168" s="34">
        <v>0</v>
      </c>
      <c r="H168" s="34">
        <v>0</v>
      </c>
      <c r="I168" s="34">
        <v>0</v>
      </c>
      <c r="J168" s="34">
        <v>0</v>
      </c>
      <c r="K168" s="34">
        <v>0</v>
      </c>
      <c r="L168" s="34">
        <v>0</v>
      </c>
      <c r="M168" s="34">
        <v>0</v>
      </c>
      <c r="N168" s="34">
        <v>0</v>
      </c>
      <c r="O168" s="34">
        <v>0</v>
      </c>
      <c r="P168" s="34">
        <v>0</v>
      </c>
      <c r="Q168" s="34">
        <v>0</v>
      </c>
      <c r="R168" s="34">
        <v>0</v>
      </c>
      <c r="S168" s="34" t="s">
        <v>32</v>
      </c>
    </row>
    <row r="169" spans="1:21">
      <c r="A169" s="31" t="s">
        <v>40</v>
      </c>
      <c r="B169" s="34">
        <v>0</v>
      </c>
      <c r="C169" s="34">
        <v>19.848484572046218</v>
      </c>
      <c r="D169" s="34">
        <v>19.409911446374235</v>
      </c>
      <c r="E169" s="34">
        <v>16.787525231414246</v>
      </c>
      <c r="F169" s="34">
        <v>19.420815891007027</v>
      </c>
      <c r="G169" s="34">
        <v>26.143526130478229</v>
      </c>
      <c r="H169" s="34">
        <v>22.292945931609445</v>
      </c>
      <c r="I169" s="34">
        <v>18.188924957627048</v>
      </c>
      <c r="J169" s="34">
        <v>22.347318970467029</v>
      </c>
      <c r="K169" s="34">
        <v>26.873039847244453</v>
      </c>
      <c r="L169" s="34">
        <v>23.189321788534592</v>
      </c>
      <c r="M169" s="34">
        <v>20.537247514249611</v>
      </c>
      <c r="N169" s="34">
        <v>23.204092057189712</v>
      </c>
      <c r="O169" s="34">
        <v>22.30304989352458</v>
      </c>
      <c r="P169" s="34">
        <v>22.972757449201605</v>
      </c>
      <c r="Q169" s="34">
        <v>28.369600151400334</v>
      </c>
      <c r="R169" s="34">
        <v>22.972757449201605</v>
      </c>
      <c r="S169" s="34" t="s">
        <v>32</v>
      </c>
    </row>
    <row r="170" spans="1:21">
      <c r="A170" s="43"/>
      <c r="B170" s="34"/>
      <c r="C170" s="34"/>
      <c r="D170" s="34"/>
      <c r="E170" s="34"/>
      <c r="F170" s="34"/>
      <c r="G170" s="34"/>
      <c r="H170" s="34"/>
      <c r="I170" s="34"/>
      <c r="J170" s="34"/>
      <c r="K170" s="34"/>
      <c r="L170" s="34"/>
      <c r="M170" s="34"/>
      <c r="N170" s="34"/>
      <c r="O170" s="34"/>
      <c r="P170" s="34"/>
      <c r="Q170" s="34"/>
      <c r="R170" s="34"/>
      <c r="S170" s="34"/>
    </row>
    <row r="172" spans="1:21">
      <c r="A172" s="22" t="s">
        <v>373</v>
      </c>
      <c r="B172" s="22"/>
      <c r="C172" s="22"/>
      <c r="D172" s="22"/>
      <c r="E172" s="22"/>
      <c r="F172" s="22"/>
      <c r="G172" s="22"/>
      <c r="H172" s="84"/>
      <c r="I172" s="84"/>
      <c r="J172" s="84"/>
      <c r="K172" s="84"/>
      <c r="L172" s="84"/>
      <c r="M172" s="84"/>
      <c r="N172" s="84"/>
      <c r="O172" s="84"/>
      <c r="P172" s="84"/>
      <c r="Q172" s="84"/>
      <c r="R172" s="84"/>
      <c r="S172" s="84"/>
      <c r="T172" s="85"/>
      <c r="U172" s="85"/>
    </row>
    <row r="173" spans="1:21">
      <c r="A173" s="23" t="s">
        <v>374</v>
      </c>
      <c r="B173" s="23"/>
      <c r="C173" s="23"/>
      <c r="D173" s="23"/>
      <c r="E173" s="23"/>
      <c r="F173" s="23"/>
      <c r="G173" s="23"/>
      <c r="H173" s="84"/>
      <c r="I173" s="84"/>
      <c r="J173" s="84"/>
      <c r="K173" s="84"/>
      <c r="L173" s="84"/>
      <c r="M173" s="84"/>
      <c r="N173" s="84"/>
      <c r="O173" s="84"/>
      <c r="P173" s="84"/>
      <c r="Q173" s="84"/>
      <c r="R173" s="84"/>
      <c r="S173" s="84"/>
      <c r="T173" s="85"/>
      <c r="U173" s="85"/>
    </row>
    <row r="174" spans="1:21">
      <c r="A174" s="26" t="s">
        <v>182</v>
      </c>
      <c r="B174" s="301">
        <v>2025</v>
      </c>
      <c r="C174" s="301">
        <v>2030</v>
      </c>
      <c r="D174" s="301">
        <v>2035</v>
      </c>
      <c r="E174" s="301">
        <v>2040</v>
      </c>
      <c r="F174" s="301">
        <v>2050</v>
      </c>
      <c r="G174" s="302" t="s">
        <v>218</v>
      </c>
      <c r="H174" s="85"/>
      <c r="I174" s="85"/>
      <c r="J174" s="85"/>
      <c r="K174" s="85"/>
      <c r="L174" s="85"/>
      <c r="M174" s="85"/>
      <c r="N174" s="85"/>
      <c r="O174" s="85"/>
      <c r="P174" s="85"/>
      <c r="Q174" s="85"/>
      <c r="R174" s="85"/>
      <c r="S174" s="85"/>
      <c r="T174" s="85"/>
      <c r="U174" s="85"/>
    </row>
    <row r="175" spans="1:21">
      <c r="A175" s="31" t="s">
        <v>33</v>
      </c>
      <c r="B175" s="34">
        <v>0</v>
      </c>
      <c r="C175" s="34">
        <v>0</v>
      </c>
      <c r="D175" s="34">
        <v>0</v>
      </c>
      <c r="E175" s="34">
        <v>2.3095861111111113</v>
      </c>
      <c r="F175" s="34">
        <v>9.2383444444444454</v>
      </c>
      <c r="G175" s="34" t="s">
        <v>32</v>
      </c>
      <c r="H175" s="85"/>
      <c r="I175" s="85"/>
      <c r="J175" s="85"/>
      <c r="K175" s="85"/>
      <c r="L175" s="85"/>
      <c r="M175" s="85"/>
      <c r="N175" s="85"/>
      <c r="O175" s="85"/>
      <c r="P175" s="85"/>
      <c r="Q175" s="85"/>
      <c r="R175" s="85"/>
      <c r="S175" s="85"/>
      <c r="T175" s="85"/>
      <c r="U175" s="85"/>
    </row>
    <row r="176" spans="1:21">
      <c r="A176" s="31" t="s">
        <v>24</v>
      </c>
      <c r="B176" s="34">
        <v>0</v>
      </c>
      <c r="C176" s="34">
        <v>0</v>
      </c>
      <c r="D176" s="34">
        <v>0</v>
      </c>
      <c r="E176" s="34">
        <v>0</v>
      </c>
      <c r="F176" s="34">
        <v>0.9238333333333334</v>
      </c>
      <c r="G176" s="34" t="s">
        <v>32</v>
      </c>
      <c r="H176" s="85"/>
      <c r="I176" s="85"/>
      <c r="J176" s="85"/>
      <c r="K176" s="85"/>
      <c r="L176" s="85"/>
      <c r="M176" s="85"/>
      <c r="N176" s="85"/>
      <c r="O176" s="85"/>
      <c r="P176" s="85"/>
      <c r="Q176" s="85"/>
      <c r="R176" s="85"/>
      <c r="S176" s="85"/>
      <c r="T176" s="85"/>
      <c r="U176" s="85"/>
    </row>
    <row r="177" spans="1:21">
      <c r="A177" s="31" t="s">
        <v>375</v>
      </c>
      <c r="B177" s="34">
        <v>0.92275397803466486</v>
      </c>
      <c r="C177" s="34">
        <v>2.0690439834112988</v>
      </c>
      <c r="D177" s="34">
        <v>6.2689990794800288</v>
      </c>
      <c r="E177" s="34">
        <v>7.744103643945131</v>
      </c>
      <c r="F177" s="34">
        <v>5.365742267456179</v>
      </c>
      <c r="G177" s="34" t="s">
        <v>32</v>
      </c>
      <c r="H177" s="85"/>
      <c r="I177" s="85"/>
      <c r="J177" s="85"/>
      <c r="K177" s="85"/>
      <c r="L177" s="85"/>
      <c r="M177" s="85"/>
      <c r="N177" s="85"/>
      <c r="O177" s="85"/>
      <c r="P177" s="85"/>
      <c r="Q177" s="85"/>
      <c r="R177" s="85"/>
      <c r="S177" s="85"/>
      <c r="T177" s="85"/>
      <c r="U177" s="85"/>
    </row>
    <row r="178" spans="1:21">
      <c r="A178" s="31" t="s">
        <v>376</v>
      </c>
      <c r="B178" s="34">
        <v>0</v>
      </c>
      <c r="C178" s="34">
        <v>0.5172609958528247</v>
      </c>
      <c r="D178" s="34">
        <v>2.0896663598266763</v>
      </c>
      <c r="E178" s="34">
        <v>4.0148587950657539</v>
      </c>
      <c r="F178" s="34">
        <v>13.104832421024383</v>
      </c>
      <c r="G178" s="34" t="s">
        <v>32</v>
      </c>
      <c r="H178" s="85"/>
      <c r="I178" s="85"/>
      <c r="J178" s="85"/>
      <c r="K178" s="85"/>
      <c r="L178" s="85"/>
      <c r="M178" s="85"/>
      <c r="N178" s="85"/>
      <c r="O178" s="85"/>
      <c r="P178" s="85"/>
      <c r="Q178" s="85"/>
      <c r="R178" s="85"/>
      <c r="S178" s="85"/>
      <c r="T178" s="85"/>
      <c r="U178" s="85"/>
    </row>
    <row r="179" spans="1:21">
      <c r="A179" s="31" t="s">
        <v>377</v>
      </c>
      <c r="B179" s="34">
        <v>45.268965466409774</v>
      </c>
      <c r="C179" s="34">
        <v>40.569247798513658</v>
      </c>
      <c r="D179" s="34">
        <v>33.483595671804402</v>
      </c>
      <c r="E179" s="34">
        <v>26.781520894322455</v>
      </c>
      <c r="F179" s="34">
        <v>11.276553089297217</v>
      </c>
      <c r="G179" s="34" t="s">
        <v>32</v>
      </c>
      <c r="H179" s="85"/>
      <c r="I179" s="85"/>
      <c r="J179" s="85"/>
      <c r="K179" s="85"/>
      <c r="L179" s="85"/>
      <c r="M179" s="85"/>
      <c r="N179" s="85"/>
      <c r="O179" s="85"/>
      <c r="P179" s="85"/>
      <c r="Q179" s="85"/>
      <c r="R179" s="85"/>
      <c r="S179" s="85"/>
      <c r="T179" s="85"/>
      <c r="U179" s="85"/>
    </row>
    <row r="180" spans="1:21">
      <c r="A180" s="43"/>
      <c r="B180" s="34"/>
      <c r="C180" s="34"/>
      <c r="D180" s="34"/>
      <c r="E180" s="34"/>
      <c r="F180" s="34"/>
      <c r="G180" s="34"/>
      <c r="H180" s="85"/>
      <c r="I180" s="85"/>
      <c r="J180" s="85"/>
      <c r="K180" s="85"/>
      <c r="L180" s="85"/>
      <c r="M180" s="85"/>
      <c r="N180" s="85"/>
      <c r="O180" s="85"/>
      <c r="P180" s="85"/>
      <c r="Q180" s="85"/>
      <c r="R180" s="85"/>
      <c r="S180" s="85"/>
      <c r="T180" s="85"/>
      <c r="U180" s="85"/>
    </row>
    <row r="181" spans="1:21">
      <c r="H181" s="85"/>
      <c r="I181" s="85"/>
      <c r="J181" s="85"/>
      <c r="K181" s="85"/>
      <c r="L181" s="85"/>
      <c r="M181" s="85"/>
      <c r="N181" s="85"/>
      <c r="O181" s="85"/>
      <c r="P181" s="85"/>
      <c r="Q181" s="85"/>
      <c r="R181" s="85"/>
      <c r="S181" s="85"/>
      <c r="T181" s="85"/>
      <c r="U181" s="85"/>
    </row>
    <row r="182" spans="1:21">
      <c r="A182" s="22" t="s">
        <v>378</v>
      </c>
      <c r="B182" s="22"/>
      <c r="C182" s="22"/>
      <c r="D182" s="22"/>
      <c r="E182" s="22"/>
      <c r="F182" s="22"/>
      <c r="G182" s="22"/>
      <c r="H182" s="84"/>
      <c r="I182" s="84"/>
      <c r="J182" s="84"/>
      <c r="K182" s="84"/>
      <c r="L182" s="84"/>
      <c r="M182" s="84"/>
      <c r="N182" s="84"/>
      <c r="O182" s="84"/>
      <c r="P182" s="84"/>
      <c r="Q182" s="84"/>
      <c r="R182" s="84"/>
      <c r="S182" s="84"/>
      <c r="T182" s="85"/>
      <c r="U182" s="85"/>
    </row>
    <row r="183" spans="1:21">
      <c r="A183" s="23" t="s">
        <v>379</v>
      </c>
      <c r="B183" s="23"/>
      <c r="C183" s="23"/>
      <c r="D183" s="23"/>
      <c r="E183" s="23"/>
      <c r="F183" s="23"/>
      <c r="G183" s="23"/>
      <c r="H183" s="84"/>
      <c r="I183" s="84"/>
      <c r="J183" s="84"/>
      <c r="K183" s="84"/>
      <c r="L183" s="84"/>
      <c r="M183" s="84"/>
      <c r="N183" s="84"/>
      <c r="O183" s="84"/>
      <c r="P183" s="84"/>
      <c r="Q183" s="84"/>
      <c r="R183" s="84"/>
      <c r="S183" s="84"/>
      <c r="T183" s="85"/>
      <c r="U183" s="85"/>
    </row>
    <row r="184" spans="1:21">
      <c r="A184" s="26" t="s">
        <v>182</v>
      </c>
      <c r="B184" s="301">
        <v>2025</v>
      </c>
      <c r="C184" s="301">
        <v>2030</v>
      </c>
      <c r="D184" s="301">
        <v>2035</v>
      </c>
      <c r="E184" s="301">
        <v>2040</v>
      </c>
      <c r="F184" s="301">
        <v>2050</v>
      </c>
      <c r="G184" s="302" t="s">
        <v>218</v>
      </c>
      <c r="H184" s="85"/>
      <c r="I184" s="85"/>
      <c r="J184" s="85"/>
      <c r="K184" s="85"/>
      <c r="L184" s="85"/>
      <c r="M184" s="85"/>
      <c r="N184" s="85"/>
      <c r="O184" s="85"/>
      <c r="P184" s="85"/>
      <c r="Q184" s="85"/>
      <c r="R184" s="85"/>
      <c r="S184" s="85"/>
      <c r="T184" s="85"/>
      <c r="U184" s="85"/>
    </row>
    <row r="185" spans="1:21">
      <c r="A185" s="31" t="s">
        <v>380</v>
      </c>
      <c r="B185" s="34">
        <v>14.243278844444443</v>
      </c>
      <c r="C185" s="34">
        <v>45.610856790874131</v>
      </c>
      <c r="D185" s="34">
        <v>57.069805544093569</v>
      </c>
      <c r="E185" s="34">
        <v>66.125464518019115</v>
      </c>
      <c r="F185" s="34">
        <v>51.377289080408694</v>
      </c>
      <c r="G185" s="34" t="s">
        <v>32</v>
      </c>
      <c r="H185" s="85"/>
      <c r="I185" s="85"/>
      <c r="J185" s="85"/>
      <c r="K185" s="85"/>
      <c r="L185" s="85"/>
      <c r="M185" s="85"/>
      <c r="N185" s="85"/>
      <c r="O185" s="85"/>
      <c r="P185" s="85"/>
      <c r="Q185" s="85"/>
      <c r="R185" s="85"/>
      <c r="S185" s="85"/>
      <c r="T185" s="85"/>
      <c r="U185" s="85"/>
    </row>
    <row r="186" spans="1:21">
      <c r="A186" s="31" t="s">
        <v>359</v>
      </c>
      <c r="B186" s="34">
        <v>14.243278844444443</v>
      </c>
      <c r="C186" s="34">
        <v>42.973033898748291</v>
      </c>
      <c r="D186" s="34">
        <v>45.560688442988777</v>
      </c>
      <c r="E186" s="34">
        <v>38.530471039494614</v>
      </c>
      <c r="F186" s="34">
        <v>25.704359018366681</v>
      </c>
      <c r="G186" s="34" t="s">
        <v>32</v>
      </c>
      <c r="H186" s="85"/>
      <c r="I186" s="85"/>
      <c r="J186" s="85"/>
      <c r="K186" s="85"/>
      <c r="L186" s="85"/>
      <c r="M186" s="85"/>
      <c r="N186" s="85"/>
      <c r="O186" s="85"/>
      <c r="P186" s="85"/>
      <c r="Q186" s="85"/>
      <c r="R186" s="85"/>
      <c r="S186" s="85"/>
      <c r="T186" s="85"/>
      <c r="U186" s="85"/>
    </row>
    <row r="187" spans="1:21">
      <c r="A187" s="31" t="s">
        <v>381</v>
      </c>
      <c r="B187" s="34">
        <v>14.243278844444443</v>
      </c>
      <c r="C187" s="34">
        <v>39.232370558884469</v>
      </c>
      <c r="D187" s="34">
        <v>35.061209668441833</v>
      </c>
      <c r="E187" s="34">
        <v>21.999831072672769</v>
      </c>
      <c r="F187" s="34">
        <v>12.172249091348139</v>
      </c>
      <c r="G187" s="34" t="s">
        <v>32</v>
      </c>
      <c r="H187" s="85"/>
      <c r="I187" s="85"/>
      <c r="J187" s="85"/>
      <c r="K187" s="85"/>
      <c r="L187" s="85"/>
      <c r="M187" s="85"/>
      <c r="N187" s="85"/>
      <c r="O187" s="85"/>
      <c r="P187" s="85"/>
      <c r="Q187" s="85"/>
      <c r="R187" s="85"/>
      <c r="S187" s="85"/>
      <c r="T187" s="85"/>
      <c r="U187" s="85"/>
    </row>
    <row r="188" spans="1:21">
      <c r="A188" s="43"/>
      <c r="B188" s="34"/>
      <c r="C188" s="34"/>
      <c r="D188" s="34"/>
      <c r="E188" s="34"/>
      <c r="F188" s="34"/>
      <c r="G188" s="34"/>
      <c r="H188" s="85"/>
      <c r="I188" s="85"/>
      <c r="J188" s="85"/>
      <c r="K188" s="85"/>
      <c r="L188" s="85"/>
      <c r="M188" s="85"/>
      <c r="N188" s="85"/>
      <c r="O188" s="85"/>
      <c r="P188" s="85"/>
      <c r="Q188" s="85"/>
      <c r="R188" s="85"/>
      <c r="S188" s="85"/>
      <c r="T188" s="85"/>
      <c r="U188" s="85"/>
    </row>
    <row r="190" spans="1:21">
      <c r="A190" s="22" t="s">
        <v>382</v>
      </c>
      <c r="B190" s="22"/>
      <c r="C190" s="22"/>
      <c r="D190" s="22"/>
      <c r="E190" s="22"/>
      <c r="F190" s="22"/>
      <c r="G190" s="22"/>
      <c r="H190" s="22"/>
      <c r="I190" s="22"/>
      <c r="J190" s="22"/>
      <c r="K190" s="22"/>
      <c r="L190" s="22"/>
      <c r="M190" s="22"/>
      <c r="N190" s="22"/>
      <c r="O190" s="22"/>
      <c r="P190" s="22"/>
      <c r="Q190" s="22"/>
      <c r="R190" s="22"/>
      <c r="S190" s="22"/>
    </row>
    <row r="191" spans="1:21">
      <c r="A191" s="23" t="s">
        <v>383</v>
      </c>
      <c r="B191" s="23"/>
      <c r="C191" s="23"/>
      <c r="D191" s="23"/>
      <c r="E191" s="23"/>
      <c r="F191" s="23"/>
      <c r="G191" s="23"/>
      <c r="H191" s="23"/>
      <c r="I191" s="23"/>
      <c r="J191" s="23"/>
      <c r="K191" s="23"/>
      <c r="L191" s="23"/>
      <c r="M191" s="23"/>
      <c r="N191" s="23"/>
      <c r="O191" s="23"/>
      <c r="P191" s="23"/>
      <c r="Q191" s="23"/>
      <c r="R191" s="23"/>
      <c r="S191" s="23"/>
    </row>
    <row r="192" spans="1:21">
      <c r="A192" s="24" t="s">
        <v>108</v>
      </c>
      <c r="B192" s="299" t="s">
        <v>13</v>
      </c>
      <c r="C192" s="299" t="s">
        <v>13</v>
      </c>
      <c r="D192" s="299" t="s">
        <v>13</v>
      </c>
      <c r="E192" s="299" t="s">
        <v>13</v>
      </c>
      <c r="F192" s="299" t="s">
        <v>13</v>
      </c>
      <c r="G192" s="299" t="s">
        <v>14</v>
      </c>
      <c r="H192" s="299" t="s">
        <v>14</v>
      </c>
      <c r="I192" s="299" t="s">
        <v>14</v>
      </c>
      <c r="J192" s="299" t="s">
        <v>14</v>
      </c>
      <c r="K192" s="299" t="s">
        <v>15</v>
      </c>
      <c r="L192" s="299" t="s">
        <v>15</v>
      </c>
      <c r="M192" s="299" t="s">
        <v>15</v>
      </c>
      <c r="N192" s="299" t="s">
        <v>15</v>
      </c>
      <c r="O192" s="299" t="s">
        <v>16</v>
      </c>
      <c r="P192" s="299" t="s">
        <v>16</v>
      </c>
      <c r="Q192" s="299" t="s">
        <v>16</v>
      </c>
      <c r="R192" s="299" t="s">
        <v>16</v>
      </c>
      <c r="S192" s="300"/>
    </row>
    <row r="193" spans="1:19">
      <c r="A193" s="26" t="s">
        <v>182</v>
      </c>
      <c r="B193" s="301">
        <v>2025</v>
      </c>
      <c r="C193" s="301">
        <v>2030</v>
      </c>
      <c r="D193" s="301">
        <v>2035</v>
      </c>
      <c r="E193" s="301">
        <v>2040</v>
      </c>
      <c r="F193" s="301">
        <v>2050</v>
      </c>
      <c r="G193" s="301">
        <v>2030</v>
      </c>
      <c r="H193" s="301">
        <v>2035</v>
      </c>
      <c r="I193" s="301">
        <v>2040</v>
      </c>
      <c r="J193" s="301">
        <v>2050</v>
      </c>
      <c r="K193" s="301">
        <v>2030</v>
      </c>
      <c r="L193" s="301">
        <v>2035</v>
      </c>
      <c r="M193" s="301">
        <v>2040</v>
      </c>
      <c r="N193" s="301">
        <v>2050</v>
      </c>
      <c r="O193" s="301">
        <v>2030</v>
      </c>
      <c r="P193" s="301">
        <v>2035</v>
      </c>
      <c r="Q193" s="301">
        <v>2040</v>
      </c>
      <c r="R193" s="301">
        <v>2050</v>
      </c>
      <c r="S193" s="302" t="s">
        <v>218</v>
      </c>
    </row>
    <row r="194" spans="1:19">
      <c r="A194" s="31" t="s">
        <v>384</v>
      </c>
      <c r="B194" s="34">
        <v>13.319444444444443</v>
      </c>
      <c r="C194" s="34">
        <v>29.861111111111111</v>
      </c>
      <c r="D194" s="34">
        <v>27.111111111111114</v>
      </c>
      <c r="E194" s="34">
        <v>17.638888888888889</v>
      </c>
      <c r="F194" s="34">
        <v>7.3611111111111107</v>
      </c>
      <c r="G194" s="34">
        <v>26.361111111111107</v>
      </c>
      <c r="H194" s="34">
        <v>19.805555555555557</v>
      </c>
      <c r="I194" s="34">
        <v>6.9444444444444446</v>
      </c>
      <c r="J194" s="34">
        <v>1.4444444444444444</v>
      </c>
      <c r="K194" s="34">
        <v>31.972222222222225</v>
      </c>
      <c r="L194" s="34">
        <v>34.333333333333329</v>
      </c>
      <c r="M194" s="34">
        <v>32.138888888888886</v>
      </c>
      <c r="N194" s="34">
        <v>17.472222222222221</v>
      </c>
      <c r="O194" s="34">
        <v>29.722222222222218</v>
      </c>
      <c r="P194" s="34">
        <v>27.222222222222221</v>
      </c>
      <c r="Q194" s="34">
        <v>19.722222222222221</v>
      </c>
      <c r="R194" s="34">
        <v>4.9444444444444446</v>
      </c>
      <c r="S194" s="34" t="s">
        <v>32</v>
      </c>
    </row>
    <row r="195" spans="1:19">
      <c r="A195" s="31" t="s">
        <v>385</v>
      </c>
      <c r="B195" s="34">
        <v>0</v>
      </c>
      <c r="C195" s="34">
        <v>11.042878804225884</v>
      </c>
      <c r="D195" s="34">
        <v>12.180578252397636</v>
      </c>
      <c r="E195" s="34">
        <v>13.147478506660594</v>
      </c>
      <c r="F195" s="34">
        <v>12.977505639799389</v>
      </c>
      <c r="G195" s="34">
        <v>10.802215464362066</v>
      </c>
      <c r="H195" s="34">
        <v>8.9866550334062438</v>
      </c>
      <c r="I195" s="34">
        <v>7.3112829842831948</v>
      </c>
      <c r="J195" s="34">
        <v>5.3620623794475142</v>
      </c>
      <c r="K195" s="34">
        <v>11.569590585240608</v>
      </c>
      <c r="L195" s="34">
        <v>16.467473131280208</v>
      </c>
      <c r="M195" s="34">
        <v>26.242471985185091</v>
      </c>
      <c r="N195" s="34">
        <v>28.539324590730295</v>
      </c>
      <c r="O195" s="34">
        <v>10.800852408782964</v>
      </c>
      <c r="P195" s="34">
        <v>8.9639996005489202</v>
      </c>
      <c r="Q195" s="34">
        <v>7.3075904171194166</v>
      </c>
      <c r="R195" s="34">
        <v>5.3620623794475142</v>
      </c>
      <c r="S195" s="34" t="s">
        <v>32</v>
      </c>
    </row>
    <row r="196" spans="1:19">
      <c r="A196" s="31" t="s">
        <v>386</v>
      </c>
      <c r="B196" s="34">
        <v>0.92383439999999994</v>
      </c>
      <c r="C196" s="34">
        <v>2.0690439834112988</v>
      </c>
      <c r="D196" s="34">
        <v>6.2689990794800288</v>
      </c>
      <c r="E196" s="34">
        <v>7.7441036439451318</v>
      </c>
      <c r="F196" s="34">
        <v>5.365742267456179</v>
      </c>
      <c r="G196" s="34">
        <v>2.0690439834112988</v>
      </c>
      <c r="H196" s="34">
        <v>6.2689990794800288</v>
      </c>
      <c r="I196" s="34">
        <v>7.7441036439451318</v>
      </c>
      <c r="J196" s="34">
        <v>5.365742267456179</v>
      </c>
      <c r="K196" s="34">
        <v>2.0690439834112988</v>
      </c>
      <c r="L196" s="34">
        <v>6.2689990794800288</v>
      </c>
      <c r="M196" s="34">
        <v>7.7441036439451318</v>
      </c>
      <c r="N196" s="34">
        <v>5.365742267456179</v>
      </c>
      <c r="O196" s="34">
        <v>2.0690439834112988</v>
      </c>
      <c r="P196" s="34">
        <v>6.2689990794800288</v>
      </c>
      <c r="Q196" s="34">
        <v>7.7441036439451318</v>
      </c>
      <c r="R196" s="34">
        <v>5.365742267456179</v>
      </c>
      <c r="S196" s="34" t="s">
        <v>32</v>
      </c>
    </row>
    <row r="197" spans="1:19">
      <c r="A197" s="43"/>
      <c r="B197" s="34"/>
      <c r="C197" s="34"/>
      <c r="D197" s="34"/>
      <c r="E197" s="34"/>
      <c r="F197" s="34"/>
      <c r="G197" s="34"/>
      <c r="H197" s="34"/>
      <c r="I197" s="34"/>
      <c r="J197" s="34"/>
      <c r="K197" s="34"/>
      <c r="L197" s="34"/>
      <c r="M197" s="34"/>
      <c r="N197" s="34"/>
      <c r="O197" s="34"/>
      <c r="P197" s="34"/>
      <c r="Q197" s="34"/>
      <c r="R197" s="34"/>
      <c r="S197" s="34"/>
    </row>
    <row r="199" spans="1:19">
      <c r="A199" s="22" t="s">
        <v>387</v>
      </c>
      <c r="B199" s="22"/>
      <c r="C199" s="22"/>
      <c r="D199" s="22"/>
      <c r="E199" s="22"/>
      <c r="F199" s="22"/>
      <c r="G199" s="22"/>
      <c r="H199" s="84"/>
      <c r="I199" s="84"/>
      <c r="J199" s="84"/>
      <c r="K199" s="84"/>
      <c r="L199" s="84"/>
      <c r="M199" s="84"/>
      <c r="N199" s="84"/>
      <c r="O199" s="84"/>
      <c r="P199" s="84"/>
      <c r="Q199" s="84"/>
      <c r="R199" s="84"/>
      <c r="S199" s="84"/>
    </row>
    <row r="200" spans="1:19">
      <c r="A200" s="23" t="s">
        <v>388</v>
      </c>
      <c r="B200" s="23"/>
      <c r="C200" s="23"/>
      <c r="D200" s="23"/>
      <c r="E200" s="23"/>
      <c r="F200" s="23"/>
      <c r="G200" s="23"/>
      <c r="H200" s="84"/>
      <c r="I200" s="84"/>
      <c r="J200" s="84"/>
      <c r="K200" s="84"/>
      <c r="L200" s="84"/>
      <c r="M200" s="84"/>
      <c r="N200" s="84"/>
      <c r="O200" s="84"/>
      <c r="P200" s="84"/>
      <c r="Q200" s="84"/>
      <c r="R200" s="84"/>
      <c r="S200" s="84"/>
    </row>
    <row r="201" spans="1:19">
      <c r="A201" s="24" t="s">
        <v>108</v>
      </c>
      <c r="B201" s="299" t="s">
        <v>13</v>
      </c>
      <c r="C201" s="299" t="s">
        <v>14</v>
      </c>
      <c r="D201" s="299" t="s">
        <v>15</v>
      </c>
      <c r="E201" s="299" t="s">
        <v>16</v>
      </c>
      <c r="F201" s="299" t="s">
        <v>209</v>
      </c>
      <c r="G201" s="300"/>
      <c r="H201" s="85"/>
      <c r="I201" s="85"/>
      <c r="J201" s="85"/>
      <c r="K201" s="85"/>
      <c r="L201" s="85"/>
      <c r="M201" s="85"/>
      <c r="N201" s="85"/>
      <c r="O201" s="85"/>
      <c r="P201" s="85"/>
      <c r="Q201" s="85"/>
      <c r="R201" s="85"/>
      <c r="S201" s="85"/>
    </row>
    <row r="202" spans="1:19">
      <c r="A202" s="26" t="s">
        <v>182</v>
      </c>
      <c r="B202" s="301">
        <v>2030</v>
      </c>
      <c r="C202" s="301">
        <v>2030</v>
      </c>
      <c r="D202" s="301">
        <v>2030</v>
      </c>
      <c r="E202" s="301">
        <v>2030</v>
      </c>
      <c r="F202" s="301">
        <v>2030</v>
      </c>
      <c r="G202" s="302" t="s">
        <v>218</v>
      </c>
      <c r="H202" s="85"/>
      <c r="I202" s="85"/>
      <c r="J202" s="85"/>
      <c r="K202" s="85"/>
      <c r="L202" s="85"/>
      <c r="M202" s="85"/>
      <c r="N202" s="85"/>
      <c r="O202" s="85"/>
      <c r="P202" s="85"/>
      <c r="Q202" s="85"/>
      <c r="R202" s="85"/>
      <c r="S202" s="85"/>
    </row>
    <row r="203" spans="1:19">
      <c r="A203" s="31" t="s">
        <v>24</v>
      </c>
      <c r="B203" s="34">
        <v>16.136994733577978</v>
      </c>
      <c r="C203" s="34">
        <v>21.664192548253229</v>
      </c>
      <c r="D203" s="34">
        <v>12.17988295139898</v>
      </c>
      <c r="E203" s="34">
        <v>14.577014289667357</v>
      </c>
      <c r="F203" s="34">
        <v>13.420839332821558</v>
      </c>
      <c r="G203" s="34" t="s">
        <v>32</v>
      </c>
      <c r="H203" s="85"/>
      <c r="I203" s="85"/>
      <c r="J203" s="85"/>
      <c r="K203" s="85"/>
      <c r="L203" s="85"/>
      <c r="M203" s="85"/>
      <c r="N203" s="85"/>
      <c r="O203" s="85"/>
      <c r="P203" s="85"/>
      <c r="Q203" s="85"/>
      <c r="R203" s="85"/>
      <c r="S203" s="85"/>
    </row>
    <row r="204" spans="1:19">
      <c r="A204" s="31" t="s">
        <v>33</v>
      </c>
      <c r="B204" s="34">
        <v>0.70823141576760107</v>
      </c>
      <c r="C204" s="34">
        <v>0.70537627241140488</v>
      </c>
      <c r="D204" s="34">
        <v>1.5297629259441572</v>
      </c>
      <c r="E204" s="34">
        <v>3.4131827323571802</v>
      </c>
      <c r="F204" s="34">
        <v>0</v>
      </c>
      <c r="G204" s="34" t="s">
        <v>32</v>
      </c>
      <c r="H204" s="85"/>
      <c r="I204" s="85"/>
      <c r="J204" s="85"/>
      <c r="K204" s="85"/>
      <c r="L204" s="85"/>
      <c r="M204" s="85"/>
      <c r="N204" s="85"/>
      <c r="O204" s="85"/>
      <c r="P204" s="85"/>
      <c r="Q204" s="85"/>
      <c r="R204" s="85"/>
      <c r="S204" s="85"/>
    </row>
    <row r="205" spans="1:19">
      <c r="A205" s="31" t="s">
        <v>34</v>
      </c>
      <c r="B205" s="34">
        <v>1.6601632994491946</v>
      </c>
      <c r="C205" s="34">
        <v>1.1192620460069618</v>
      </c>
      <c r="D205" s="34">
        <v>2.6500136225807505</v>
      </c>
      <c r="E205" s="34">
        <v>0.99801754407827825</v>
      </c>
      <c r="F205" s="34">
        <v>0</v>
      </c>
      <c r="G205" s="34" t="s">
        <v>32</v>
      </c>
      <c r="H205" s="85"/>
      <c r="I205" s="85"/>
      <c r="J205" s="85"/>
      <c r="K205" s="85"/>
      <c r="L205" s="85"/>
      <c r="M205" s="85"/>
      <c r="N205" s="85"/>
      <c r="O205" s="85"/>
      <c r="P205" s="85"/>
      <c r="Q205" s="85"/>
      <c r="R205" s="85"/>
      <c r="S205" s="85"/>
    </row>
    <row r="206" spans="1:19">
      <c r="A206" s="31" t="s">
        <v>35</v>
      </c>
      <c r="B206" s="34">
        <v>0</v>
      </c>
      <c r="C206" s="34">
        <v>0</v>
      </c>
      <c r="D206" s="34">
        <v>0</v>
      </c>
      <c r="E206" s="34">
        <v>0</v>
      </c>
      <c r="F206" s="34">
        <v>0</v>
      </c>
      <c r="G206" s="34" t="s">
        <v>32</v>
      </c>
    </row>
    <row r="207" spans="1:19">
      <c r="A207" s="31" t="s">
        <v>36</v>
      </c>
      <c r="B207" s="34">
        <v>27.759989071944897</v>
      </c>
      <c r="C207" s="34">
        <v>20.763329624979551</v>
      </c>
      <c r="D207" s="34">
        <v>31.949057491470192</v>
      </c>
      <c r="E207" s="34">
        <v>29.708049770753803</v>
      </c>
      <c r="F207" s="34">
        <v>17.038875408863493</v>
      </c>
      <c r="G207" s="34" t="s">
        <v>32</v>
      </c>
    </row>
    <row r="208" spans="1:19">
      <c r="A208" s="31" t="s">
        <v>37</v>
      </c>
      <c r="B208" s="34">
        <v>0</v>
      </c>
      <c r="C208" s="34">
        <v>0</v>
      </c>
      <c r="D208" s="34">
        <v>0</v>
      </c>
      <c r="E208" s="34">
        <v>0</v>
      </c>
      <c r="F208" s="34">
        <v>0</v>
      </c>
      <c r="G208" s="34" t="s">
        <v>32</v>
      </c>
    </row>
    <row r="209" spans="1:20">
      <c r="A209" s="31" t="s">
        <v>38</v>
      </c>
      <c r="B209" s="34">
        <v>80.491198972203392</v>
      </c>
      <c r="C209" s="34">
        <v>75.065400360219328</v>
      </c>
      <c r="D209" s="34">
        <v>83.490344305483887</v>
      </c>
      <c r="E209" s="34">
        <v>78.277413528314483</v>
      </c>
      <c r="F209" s="34">
        <v>86.667900769514119</v>
      </c>
      <c r="G209" s="34" t="s">
        <v>32</v>
      </c>
    </row>
    <row r="210" spans="1:20">
      <c r="A210" s="31" t="s">
        <v>39</v>
      </c>
      <c r="B210" s="34">
        <v>0</v>
      </c>
      <c r="C210" s="34">
        <v>0</v>
      </c>
      <c r="D210" s="34">
        <v>0</v>
      </c>
      <c r="E210" s="34">
        <v>0</v>
      </c>
      <c r="F210" s="34">
        <v>0</v>
      </c>
      <c r="G210" s="34" t="s">
        <v>32</v>
      </c>
    </row>
    <row r="211" spans="1:20">
      <c r="A211" s="31" t="s">
        <v>40</v>
      </c>
      <c r="B211" s="34">
        <v>4.8282903877736663E-2</v>
      </c>
      <c r="C211" s="34">
        <v>0.11810642060468958</v>
      </c>
      <c r="D211" s="34">
        <v>4.8812422015437E-2</v>
      </c>
      <c r="E211" s="34">
        <v>0.11810642060468958</v>
      </c>
      <c r="F211" s="34">
        <v>0</v>
      </c>
      <c r="G211" s="34" t="s">
        <v>32</v>
      </c>
    </row>
    <row r="212" spans="1:20">
      <c r="A212" s="43"/>
      <c r="B212" s="34"/>
      <c r="C212" s="34"/>
      <c r="D212" s="34"/>
      <c r="E212" s="34"/>
      <c r="F212" s="34"/>
      <c r="G212" s="34"/>
    </row>
    <row r="214" spans="1:20">
      <c r="A214" s="22" t="s">
        <v>389</v>
      </c>
      <c r="B214" s="22"/>
      <c r="C214" s="22"/>
      <c r="D214" s="22"/>
      <c r="E214" s="22"/>
      <c r="F214" s="22"/>
      <c r="G214" s="22"/>
      <c r="H214" s="22"/>
      <c r="I214" s="22"/>
      <c r="J214" s="84"/>
      <c r="K214" s="84"/>
      <c r="L214" s="84"/>
      <c r="M214" s="84"/>
      <c r="N214" s="84"/>
      <c r="O214" s="84"/>
      <c r="P214" s="84"/>
      <c r="Q214" s="84"/>
      <c r="R214" s="84"/>
      <c r="S214" s="84"/>
      <c r="T214" s="85"/>
    </row>
    <row r="215" spans="1:20">
      <c r="A215" s="23" t="s">
        <v>390</v>
      </c>
      <c r="B215" s="23"/>
      <c r="C215" s="23"/>
      <c r="D215" s="23"/>
      <c r="E215" s="23"/>
      <c r="F215" s="23"/>
      <c r="G215" s="23"/>
      <c r="H215" s="23"/>
      <c r="I215" s="23"/>
      <c r="J215" s="84"/>
      <c r="K215" s="84"/>
      <c r="L215" s="84"/>
      <c r="M215" s="84"/>
      <c r="N215" s="84"/>
      <c r="O215" s="84"/>
      <c r="P215" s="84"/>
      <c r="Q215" s="84"/>
      <c r="R215" s="84"/>
      <c r="S215" s="84"/>
      <c r="T215" s="85"/>
    </row>
    <row r="216" spans="1:20">
      <c r="A216" s="24" t="s">
        <v>108</v>
      </c>
      <c r="B216" s="299" t="s">
        <v>13</v>
      </c>
      <c r="C216" s="299" t="s">
        <v>14</v>
      </c>
      <c r="D216" s="299" t="s">
        <v>15</v>
      </c>
      <c r="E216" s="299" t="s">
        <v>16</v>
      </c>
      <c r="F216" s="299" t="s">
        <v>250</v>
      </c>
      <c r="G216" s="299" t="s">
        <v>240</v>
      </c>
      <c r="H216" s="299" t="s">
        <v>241</v>
      </c>
      <c r="I216" s="300"/>
      <c r="J216" s="85"/>
      <c r="K216" s="85"/>
      <c r="L216" s="85"/>
      <c r="M216" s="85"/>
      <c r="N216" s="85"/>
      <c r="O216" s="85"/>
      <c r="P216" s="85"/>
      <c r="Q216" s="85"/>
      <c r="R216" s="85"/>
      <c r="S216" s="85"/>
      <c r="T216" s="85"/>
    </row>
    <row r="217" spans="1:20">
      <c r="A217" s="26" t="s">
        <v>182</v>
      </c>
      <c r="B217" s="301">
        <v>2035</v>
      </c>
      <c r="C217" s="301">
        <v>2035</v>
      </c>
      <c r="D217" s="301">
        <v>2035</v>
      </c>
      <c r="E217" s="301">
        <v>2035</v>
      </c>
      <c r="F217" s="301">
        <v>2035</v>
      </c>
      <c r="G217" s="301">
        <v>2035</v>
      </c>
      <c r="H217" s="301">
        <v>2035</v>
      </c>
      <c r="I217" s="302" t="s">
        <v>218</v>
      </c>
      <c r="J217" s="85"/>
      <c r="K217" s="85"/>
      <c r="L217" s="85"/>
      <c r="M217" s="85"/>
      <c r="N217" s="85"/>
      <c r="O217" s="85"/>
      <c r="P217" s="85"/>
      <c r="Q217" s="85"/>
      <c r="R217" s="85"/>
      <c r="S217" s="85"/>
      <c r="T217" s="85"/>
    </row>
    <row r="218" spans="1:20">
      <c r="A218" s="31" t="s">
        <v>24</v>
      </c>
      <c r="B218" s="34">
        <v>33.470838807502751</v>
      </c>
      <c r="C218" s="34">
        <v>42.453034206342807</v>
      </c>
      <c r="D218" s="34">
        <v>23.621451102351628</v>
      </c>
      <c r="E218" s="34">
        <v>29.4073762556745</v>
      </c>
      <c r="F218" s="34">
        <v>33.37082863024731</v>
      </c>
      <c r="G218" s="34">
        <v>42.476071853083411</v>
      </c>
      <c r="H218" s="34">
        <v>21.19931528714784</v>
      </c>
      <c r="I218" s="34" t="s">
        <v>32</v>
      </c>
      <c r="J218" s="85"/>
      <c r="K218" s="85"/>
      <c r="L218" s="85"/>
      <c r="M218" s="85"/>
      <c r="N218" s="85"/>
      <c r="O218" s="85"/>
      <c r="P218" s="85"/>
      <c r="Q218" s="85"/>
      <c r="R218" s="85"/>
      <c r="S218" s="85"/>
      <c r="T218" s="85"/>
    </row>
    <row r="219" spans="1:20">
      <c r="A219" s="31" t="s">
        <v>33</v>
      </c>
      <c r="B219" s="34">
        <v>1.4486354789929015</v>
      </c>
      <c r="C219" s="34">
        <v>1.4155804776399057</v>
      </c>
      <c r="D219" s="34">
        <v>3.1683833660872915</v>
      </c>
      <c r="E219" s="34">
        <v>6.7602886972892522</v>
      </c>
      <c r="F219" s="34">
        <v>6.5585821806034383</v>
      </c>
      <c r="G219" s="34">
        <v>4.3012159885404806</v>
      </c>
      <c r="H219" s="34">
        <v>17.569337663146076</v>
      </c>
      <c r="I219" s="34" t="s">
        <v>32</v>
      </c>
      <c r="J219" s="85"/>
      <c r="K219" s="85"/>
      <c r="L219" s="85"/>
      <c r="M219" s="85"/>
      <c r="N219" s="85"/>
      <c r="O219" s="85"/>
      <c r="P219" s="85"/>
      <c r="Q219" s="85"/>
      <c r="R219" s="85"/>
      <c r="S219" s="85"/>
      <c r="T219" s="85"/>
    </row>
    <row r="220" spans="1:20">
      <c r="A220" s="31" t="s">
        <v>34</v>
      </c>
      <c r="B220" s="34">
        <v>1.5700719388643671</v>
      </c>
      <c r="C220" s="34">
        <v>0.56530770445516276</v>
      </c>
      <c r="D220" s="34">
        <v>2.4205900555144884</v>
      </c>
      <c r="E220" s="34">
        <v>0.56530770445516276</v>
      </c>
      <c r="F220" s="34">
        <v>1.628109325000298E-2</v>
      </c>
      <c r="G220" s="34">
        <v>3.255914716066325E-2</v>
      </c>
      <c r="H220" s="34">
        <v>1.628109325000298E-2</v>
      </c>
      <c r="I220" s="34" t="s">
        <v>32</v>
      </c>
      <c r="J220" s="85"/>
      <c r="K220" s="85"/>
      <c r="L220" s="85"/>
      <c r="M220" s="85"/>
      <c r="N220" s="85"/>
      <c r="O220" s="85"/>
      <c r="P220" s="85"/>
      <c r="Q220" s="85"/>
      <c r="R220" s="85"/>
      <c r="S220" s="85"/>
      <c r="T220" s="85"/>
    </row>
    <row r="221" spans="1:20">
      <c r="A221" s="31" t="s">
        <v>35</v>
      </c>
      <c r="B221" s="34">
        <v>0</v>
      </c>
      <c r="C221" s="34">
        <v>0</v>
      </c>
      <c r="D221" s="34">
        <v>0</v>
      </c>
      <c r="E221" s="34">
        <v>0</v>
      </c>
      <c r="F221" s="34">
        <v>0</v>
      </c>
      <c r="G221" s="34">
        <v>0</v>
      </c>
      <c r="H221" s="34">
        <v>0</v>
      </c>
      <c r="I221" s="34" t="s">
        <v>32</v>
      </c>
      <c r="J221" s="85"/>
      <c r="K221" s="85"/>
      <c r="L221" s="85"/>
      <c r="M221" s="85"/>
      <c r="N221" s="85"/>
      <c r="O221" s="85"/>
      <c r="P221" s="85"/>
      <c r="Q221" s="85"/>
      <c r="R221" s="85"/>
      <c r="S221" s="85"/>
      <c r="T221" s="85"/>
    </row>
    <row r="222" spans="1:20">
      <c r="A222" s="31" t="s">
        <v>36</v>
      </c>
      <c r="B222" s="34">
        <v>27.126250370073102</v>
      </c>
      <c r="C222" s="34">
        <v>19.806191046014117</v>
      </c>
      <c r="D222" s="34">
        <v>34.343688437225275</v>
      </c>
      <c r="E222" s="34">
        <v>27.226404343944935</v>
      </c>
      <c r="F222" s="34">
        <v>11.961808307163947</v>
      </c>
      <c r="G222" s="34">
        <v>8.6875533852683287</v>
      </c>
      <c r="H222" s="34">
        <v>14.667466231384656</v>
      </c>
      <c r="I222" s="34" t="s">
        <v>32</v>
      </c>
    </row>
    <row r="223" spans="1:20">
      <c r="A223" s="31" t="s">
        <v>37</v>
      </c>
      <c r="B223" s="34">
        <v>0</v>
      </c>
      <c r="C223" s="34">
        <v>0</v>
      </c>
      <c r="D223" s="34">
        <v>0</v>
      </c>
      <c r="E223" s="34">
        <v>0</v>
      </c>
      <c r="F223" s="34">
        <v>0</v>
      </c>
      <c r="G223" s="34">
        <v>0</v>
      </c>
      <c r="H223" s="34">
        <v>0</v>
      </c>
      <c r="I223" s="34" t="s">
        <v>32</v>
      </c>
    </row>
    <row r="224" spans="1:20">
      <c r="A224" s="31" t="s">
        <v>38</v>
      </c>
      <c r="B224" s="34">
        <v>50.853483039661327</v>
      </c>
      <c r="C224" s="34">
        <v>37.897856272368273</v>
      </c>
      <c r="D224" s="34">
        <v>63.772809326714494</v>
      </c>
      <c r="E224" s="34">
        <v>51.784971311952305</v>
      </c>
      <c r="F224" s="34">
        <v>54.593519258633087</v>
      </c>
      <c r="G224" s="34">
        <v>39.673243256111888</v>
      </c>
      <c r="H224" s="34">
        <v>66.72945813907225</v>
      </c>
      <c r="I224" s="34" t="s">
        <v>32</v>
      </c>
    </row>
    <row r="225" spans="1:22">
      <c r="A225" s="31" t="s">
        <v>39</v>
      </c>
      <c r="B225" s="34">
        <v>0</v>
      </c>
      <c r="C225" s="34">
        <v>0</v>
      </c>
      <c r="D225" s="34">
        <v>0</v>
      </c>
      <c r="E225" s="34">
        <v>0</v>
      </c>
      <c r="F225" s="34">
        <v>0</v>
      </c>
      <c r="G225" s="34">
        <v>0</v>
      </c>
      <c r="H225" s="34">
        <v>0</v>
      </c>
      <c r="I225" s="34" t="s">
        <v>32</v>
      </c>
    </row>
    <row r="226" spans="1:22">
      <c r="A226" s="31" t="s">
        <v>40</v>
      </c>
      <c r="B226" s="34">
        <v>0.12500706181314544</v>
      </c>
      <c r="C226" s="34">
        <v>0.24221705171827157</v>
      </c>
      <c r="D226" s="34">
        <v>0.12700613314443698</v>
      </c>
      <c r="E226" s="34">
        <v>0.24221705171827157</v>
      </c>
      <c r="F226" s="34">
        <v>0</v>
      </c>
      <c r="G226" s="34">
        <v>0</v>
      </c>
      <c r="H226" s="34">
        <v>0</v>
      </c>
      <c r="I226" s="34" t="s">
        <v>32</v>
      </c>
    </row>
    <row r="228" spans="1:22">
      <c r="A228" s="43"/>
      <c r="B228" s="34"/>
      <c r="C228" s="34"/>
      <c r="D228" s="34"/>
      <c r="E228" s="34"/>
      <c r="F228" s="34"/>
      <c r="G228" s="34"/>
      <c r="H228" s="34"/>
      <c r="I228" s="34"/>
    </row>
    <row r="229" spans="1:22">
      <c r="A229" s="22" t="s">
        <v>391</v>
      </c>
      <c r="B229" s="22"/>
      <c r="C229" s="22"/>
      <c r="D229" s="22"/>
      <c r="E229" s="22"/>
      <c r="F229" s="22"/>
      <c r="G229" s="22"/>
      <c r="H229" s="22"/>
      <c r="I229" s="22"/>
      <c r="J229" s="22"/>
      <c r="K229" s="84"/>
      <c r="L229" s="84"/>
      <c r="M229" s="84"/>
      <c r="N229" s="84"/>
      <c r="O229" s="84"/>
      <c r="P229" s="84"/>
      <c r="Q229" s="84"/>
      <c r="R229" s="84"/>
      <c r="S229" s="84"/>
      <c r="T229" s="85"/>
      <c r="U229" s="85"/>
      <c r="V229" s="85"/>
    </row>
    <row r="230" spans="1:22">
      <c r="A230" s="23" t="s">
        <v>392</v>
      </c>
      <c r="B230" s="23"/>
      <c r="C230" s="23"/>
      <c r="D230" s="23"/>
      <c r="E230" s="23"/>
      <c r="F230" s="23"/>
      <c r="G230" s="23"/>
      <c r="H230" s="23"/>
      <c r="I230" s="23"/>
      <c r="J230" s="23"/>
      <c r="K230" s="84"/>
      <c r="L230" s="84"/>
      <c r="M230" s="84"/>
      <c r="N230" s="84"/>
      <c r="O230" s="84"/>
      <c r="P230" s="84"/>
      <c r="Q230" s="84"/>
      <c r="R230" s="84"/>
      <c r="S230" s="84"/>
      <c r="T230" s="85"/>
      <c r="U230" s="85"/>
      <c r="V230" s="85"/>
    </row>
    <row r="231" spans="1:22">
      <c r="A231" s="24" t="s">
        <v>108</v>
      </c>
      <c r="B231" s="299" t="s">
        <v>13</v>
      </c>
      <c r="C231" s="299" t="s">
        <v>14</v>
      </c>
      <c r="D231" s="299" t="s">
        <v>15</v>
      </c>
      <c r="E231" s="299" t="s">
        <v>16</v>
      </c>
      <c r="F231" s="299" t="s">
        <v>259</v>
      </c>
      <c r="G231" s="299" t="s">
        <v>260</v>
      </c>
      <c r="H231" s="299" t="s">
        <v>261</v>
      </c>
      <c r="I231" s="299" t="s">
        <v>262</v>
      </c>
      <c r="J231" s="300"/>
      <c r="K231" s="85"/>
      <c r="L231" s="85"/>
      <c r="M231" s="85"/>
      <c r="N231" s="85"/>
      <c r="O231" s="85"/>
      <c r="P231" s="85"/>
      <c r="Q231" s="85"/>
      <c r="R231" s="85"/>
      <c r="S231" s="85"/>
      <c r="T231" s="85"/>
      <c r="U231" s="85"/>
      <c r="V231" s="85"/>
    </row>
    <row r="232" spans="1:22">
      <c r="A232" s="26" t="s">
        <v>182</v>
      </c>
      <c r="B232" s="301">
        <v>2050</v>
      </c>
      <c r="C232" s="301">
        <v>2050</v>
      </c>
      <c r="D232" s="301">
        <v>2050</v>
      </c>
      <c r="E232" s="301">
        <v>2050</v>
      </c>
      <c r="F232" s="301">
        <v>2050</v>
      </c>
      <c r="G232" s="301">
        <v>2050</v>
      </c>
      <c r="H232" s="301">
        <v>2050</v>
      </c>
      <c r="I232" s="301">
        <v>2050</v>
      </c>
      <c r="J232" s="302" t="s">
        <v>218</v>
      </c>
      <c r="K232" s="85"/>
      <c r="L232" s="85"/>
      <c r="M232" s="85"/>
      <c r="N232" s="85"/>
      <c r="O232" s="85"/>
      <c r="P232" s="85"/>
      <c r="Q232" s="85"/>
      <c r="R232" s="85"/>
      <c r="S232" s="85"/>
      <c r="T232" s="85"/>
      <c r="U232" s="85"/>
      <c r="V232" s="85"/>
    </row>
    <row r="233" spans="1:22">
      <c r="A233" s="31" t="s">
        <v>24</v>
      </c>
      <c r="B233" s="34">
        <v>65.844383584834276</v>
      </c>
      <c r="C233" s="34">
        <v>69.818832413836944</v>
      </c>
      <c r="D233" s="34">
        <v>57.138997222266141</v>
      </c>
      <c r="E233" s="34">
        <v>58.49329862058822</v>
      </c>
      <c r="F233" s="34">
        <v>50.050275498696223</v>
      </c>
      <c r="G233" s="34">
        <v>55.795140414273689</v>
      </c>
      <c r="H233" s="34">
        <v>46.734116867786028</v>
      </c>
      <c r="I233" s="34">
        <v>35.037423554296218</v>
      </c>
      <c r="J233" s="34" t="s">
        <v>32</v>
      </c>
      <c r="K233" s="85"/>
      <c r="L233" s="85"/>
      <c r="M233" s="85"/>
      <c r="N233" s="85"/>
      <c r="O233" s="85"/>
      <c r="P233" s="85"/>
      <c r="Q233" s="85"/>
      <c r="R233" s="85"/>
      <c r="S233" s="85"/>
      <c r="T233" s="85"/>
      <c r="U233" s="85"/>
      <c r="V233" s="85"/>
    </row>
    <row r="234" spans="1:22">
      <c r="A234" s="31" t="s">
        <v>33</v>
      </c>
      <c r="B234" s="34">
        <v>4.0466392324862497</v>
      </c>
      <c r="C234" s="34">
        <v>3.8229939585456636</v>
      </c>
      <c r="D234" s="34">
        <v>7.743584807606025</v>
      </c>
      <c r="E234" s="34">
        <v>15.96177182621247</v>
      </c>
      <c r="F234" s="34">
        <v>13.028591845489156</v>
      </c>
      <c r="G234" s="34">
        <v>8.9544820620980516</v>
      </c>
      <c r="H234" s="34">
        <v>5.7164041871674867</v>
      </c>
      <c r="I234" s="34">
        <v>34.604430257424248</v>
      </c>
      <c r="J234" s="34" t="s">
        <v>32</v>
      </c>
      <c r="K234" s="85"/>
      <c r="L234" s="85"/>
      <c r="M234" s="85"/>
      <c r="N234" s="85"/>
      <c r="O234" s="85"/>
      <c r="P234" s="85"/>
      <c r="Q234" s="85"/>
      <c r="R234" s="85"/>
      <c r="S234" s="85"/>
      <c r="T234" s="85"/>
      <c r="U234" s="85"/>
      <c r="V234" s="85"/>
    </row>
    <row r="235" spans="1:22">
      <c r="A235" s="31" t="s">
        <v>34</v>
      </c>
      <c r="B235" s="34">
        <v>0</v>
      </c>
      <c r="C235" s="34">
        <v>0</v>
      </c>
      <c r="D235" s="34">
        <v>0</v>
      </c>
      <c r="E235" s="34">
        <v>0</v>
      </c>
      <c r="F235" s="34">
        <v>3.485424933356617</v>
      </c>
      <c r="G235" s="34">
        <v>0</v>
      </c>
      <c r="H235" s="34">
        <v>5.8751099089716892</v>
      </c>
      <c r="I235" s="34">
        <v>0</v>
      </c>
      <c r="J235" s="34" t="s">
        <v>32</v>
      </c>
      <c r="K235" s="85"/>
      <c r="L235" s="85"/>
      <c r="M235" s="85"/>
      <c r="N235" s="85"/>
      <c r="O235" s="85"/>
      <c r="P235" s="85"/>
      <c r="Q235" s="85"/>
      <c r="R235" s="85"/>
      <c r="S235" s="85"/>
      <c r="T235" s="85"/>
      <c r="U235" s="85"/>
      <c r="V235" s="85"/>
    </row>
    <row r="236" spans="1:22">
      <c r="A236" s="31" t="s">
        <v>35</v>
      </c>
      <c r="B236" s="34">
        <v>0</v>
      </c>
      <c r="C236" s="34">
        <v>0</v>
      </c>
      <c r="D236" s="34">
        <v>0</v>
      </c>
      <c r="E236" s="34">
        <v>0</v>
      </c>
      <c r="F236" s="34">
        <v>0</v>
      </c>
      <c r="G236" s="34">
        <v>0</v>
      </c>
      <c r="H236" s="34">
        <v>0</v>
      </c>
      <c r="I236" s="34">
        <v>0</v>
      </c>
      <c r="J236" s="34" t="s">
        <v>32</v>
      </c>
      <c r="K236" s="85"/>
      <c r="L236" s="85"/>
      <c r="M236" s="85"/>
      <c r="N236" s="85"/>
      <c r="O236" s="85"/>
      <c r="P236" s="85"/>
      <c r="Q236" s="85"/>
      <c r="R236" s="85"/>
      <c r="S236" s="85"/>
      <c r="T236" s="85"/>
      <c r="U236" s="85"/>
      <c r="V236" s="85"/>
    </row>
    <row r="237" spans="1:22">
      <c r="A237" s="31" t="s">
        <v>36</v>
      </c>
      <c r="B237" s="34">
        <v>7.3690282039255743</v>
      </c>
      <c r="C237" s="34">
        <v>1.452923148981409</v>
      </c>
      <c r="D237" s="34">
        <v>17.479237322102907</v>
      </c>
      <c r="E237" s="34">
        <v>4.9433128087403722</v>
      </c>
      <c r="F237" s="34">
        <v>6.8052353079896442</v>
      </c>
      <c r="G237" s="34">
        <v>1.4331214459176482</v>
      </c>
      <c r="H237" s="34">
        <v>22.39866920284766</v>
      </c>
      <c r="I237" s="34">
        <v>16.223483658063273</v>
      </c>
      <c r="J237" s="34" t="s">
        <v>32</v>
      </c>
      <c r="K237" s="85"/>
      <c r="L237" s="85"/>
      <c r="M237" s="85"/>
      <c r="N237" s="85"/>
      <c r="O237" s="85"/>
      <c r="P237" s="85"/>
      <c r="Q237" s="85"/>
      <c r="R237" s="85"/>
      <c r="S237" s="85"/>
      <c r="T237" s="85"/>
      <c r="U237" s="85"/>
      <c r="V237" s="85"/>
    </row>
    <row r="238" spans="1:22">
      <c r="A238" s="31" t="s">
        <v>37</v>
      </c>
      <c r="B238" s="34">
        <v>0</v>
      </c>
      <c r="C238" s="34">
        <v>0</v>
      </c>
      <c r="D238" s="34">
        <v>0</v>
      </c>
      <c r="E238" s="34">
        <v>0</v>
      </c>
      <c r="F238" s="34">
        <v>0</v>
      </c>
      <c r="G238" s="34">
        <v>0</v>
      </c>
      <c r="H238" s="34">
        <v>0</v>
      </c>
      <c r="I238" s="34">
        <v>0</v>
      </c>
      <c r="J238" s="34" t="s">
        <v>32</v>
      </c>
    </row>
    <row r="239" spans="1:22">
      <c r="A239" s="31" t="s">
        <v>38</v>
      </c>
      <c r="B239" s="34">
        <v>0.49143029993826248</v>
      </c>
      <c r="C239" s="34">
        <v>0</v>
      </c>
      <c r="D239" s="34">
        <v>1.3328643923742443</v>
      </c>
      <c r="E239" s="34">
        <v>0</v>
      </c>
      <c r="F239" s="34">
        <v>0</v>
      </c>
      <c r="G239" s="34">
        <v>0</v>
      </c>
      <c r="H239" s="34">
        <v>0</v>
      </c>
      <c r="I239" s="34">
        <v>0</v>
      </c>
      <c r="J239" s="34" t="s">
        <v>32</v>
      </c>
    </row>
    <row r="240" spans="1:22">
      <c r="A240" s="31" t="s">
        <v>39</v>
      </c>
      <c r="B240" s="34">
        <v>0</v>
      </c>
      <c r="C240" s="34">
        <v>0</v>
      </c>
      <c r="D240" s="34">
        <v>0</v>
      </c>
      <c r="E240" s="34">
        <v>0</v>
      </c>
      <c r="F240" s="34">
        <v>0</v>
      </c>
      <c r="G240" s="34">
        <v>0</v>
      </c>
      <c r="H240" s="34">
        <v>0</v>
      </c>
      <c r="I240" s="34">
        <v>0</v>
      </c>
      <c r="J240" s="34" t="s">
        <v>32</v>
      </c>
    </row>
    <row r="241" spans="1:10">
      <c r="A241" s="31" t="s">
        <v>40</v>
      </c>
      <c r="B241" s="34">
        <v>1.044538086913309</v>
      </c>
      <c r="C241" s="34">
        <v>0.70728933038861275</v>
      </c>
      <c r="D241" s="34">
        <v>0.64628665529796592</v>
      </c>
      <c r="E241" s="34">
        <v>1.1788155506476881</v>
      </c>
      <c r="F241" s="34">
        <v>0</v>
      </c>
      <c r="G241" s="34">
        <v>0</v>
      </c>
      <c r="H241" s="34">
        <v>0</v>
      </c>
      <c r="I241" s="34">
        <v>0</v>
      </c>
      <c r="J241" s="34" t="s">
        <v>32</v>
      </c>
    </row>
  </sheetData>
  <pageMargins left="0.7" right="0.7" top="0.75" bottom="0.75" header="0.3" footer="0.3"/>
  <headerFooter>
    <oddFooter>&amp;C_x000D_&amp;1#&amp;"Calibri"&amp;10&amp;K000000 Intern/Internal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91BBD-5FC2-0B41-B0F5-D276C314E5A6}">
  <dimension ref="A1:AD262"/>
  <sheetViews>
    <sheetView showGridLines="0" topLeftCell="A229" zoomScaleNormal="100" workbookViewId="0">
      <selection activeCell="E266" sqref="E266"/>
    </sheetView>
  </sheetViews>
  <sheetFormatPr baseColWidth="10" defaultColWidth="11" defaultRowHeight="16"/>
  <cols>
    <col min="1" max="1" width="26.33203125" customWidth="1"/>
  </cols>
  <sheetData>
    <row r="1" spans="1:30">
      <c r="A1" s="22" t="s">
        <v>393</v>
      </c>
      <c r="B1" s="22"/>
      <c r="C1" s="22"/>
      <c r="D1" s="22"/>
      <c r="E1" s="22"/>
    </row>
    <row r="2" spans="1:30">
      <c r="A2" s="23" t="s">
        <v>394</v>
      </c>
      <c r="B2" s="23"/>
      <c r="C2" s="23"/>
      <c r="D2" s="23"/>
      <c r="E2" s="23"/>
      <c r="F2" s="86"/>
    </row>
    <row r="3" spans="1:30">
      <c r="A3" s="24" t="s">
        <v>108</v>
      </c>
      <c r="B3" s="305" t="s">
        <v>13</v>
      </c>
      <c r="C3" s="305" t="s">
        <v>14</v>
      </c>
      <c r="D3" s="305" t="s">
        <v>15</v>
      </c>
      <c r="E3" s="305" t="s">
        <v>16</v>
      </c>
      <c r="F3" s="15"/>
    </row>
    <row r="4" spans="1:30">
      <c r="A4" s="26" t="s">
        <v>182</v>
      </c>
      <c r="B4" s="303">
        <v>2050</v>
      </c>
      <c r="C4" s="303">
        <v>2050</v>
      </c>
      <c r="D4" s="303">
        <v>2050</v>
      </c>
      <c r="E4" s="303">
        <v>2050</v>
      </c>
      <c r="F4" s="167" t="s">
        <v>218</v>
      </c>
    </row>
    <row r="5" spans="1:30">
      <c r="A5" s="24" t="s">
        <v>395</v>
      </c>
      <c r="B5" s="28">
        <v>19.7</v>
      </c>
      <c r="C5" s="29">
        <v>16.2</v>
      </c>
      <c r="D5" s="29">
        <v>43.3</v>
      </c>
      <c r="E5" s="29">
        <v>6.8</v>
      </c>
      <c r="F5" s="30" t="s">
        <v>175</v>
      </c>
    </row>
    <row r="8" spans="1:30">
      <c r="A8" s="22" t="s">
        <v>396</v>
      </c>
      <c r="B8" s="22"/>
      <c r="C8" s="22"/>
      <c r="D8" s="22"/>
      <c r="E8" s="22"/>
      <c r="F8" s="22"/>
      <c r="G8" s="22"/>
      <c r="H8" s="22"/>
      <c r="I8" s="22"/>
      <c r="J8" s="22"/>
      <c r="K8" s="22"/>
      <c r="L8" s="22"/>
      <c r="M8" s="22"/>
      <c r="N8" s="22"/>
      <c r="O8" s="22"/>
      <c r="P8" s="22"/>
      <c r="Q8" s="22"/>
      <c r="R8" s="22"/>
      <c r="S8" s="22"/>
      <c r="T8" s="22"/>
      <c r="U8" s="22"/>
    </row>
    <row r="9" spans="1:30">
      <c r="A9" s="23" t="s">
        <v>397</v>
      </c>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row>
    <row r="10" spans="1:30" s="15" customFormat="1">
      <c r="A10" s="26" t="s">
        <v>182</v>
      </c>
      <c r="B10" s="303">
        <v>2023</v>
      </c>
      <c r="C10" s="303">
        <v>2024</v>
      </c>
      <c r="D10" s="303">
        <v>2025</v>
      </c>
      <c r="E10" s="303">
        <v>2026</v>
      </c>
      <c r="F10" s="303">
        <v>2027</v>
      </c>
      <c r="G10" s="303">
        <v>2028</v>
      </c>
      <c r="H10" s="303">
        <v>2029</v>
      </c>
      <c r="I10" s="303">
        <v>2030</v>
      </c>
      <c r="J10" s="303">
        <v>2031</v>
      </c>
      <c r="K10" s="303">
        <v>2032</v>
      </c>
      <c r="L10" s="303">
        <v>2033</v>
      </c>
      <c r="M10" s="303">
        <v>2034</v>
      </c>
      <c r="N10" s="303">
        <v>2035</v>
      </c>
      <c r="O10" s="303">
        <v>2036</v>
      </c>
      <c r="P10" s="303">
        <v>2037</v>
      </c>
      <c r="Q10" s="303">
        <v>2038</v>
      </c>
      <c r="R10" s="303">
        <v>2039</v>
      </c>
      <c r="S10" s="303">
        <v>2040</v>
      </c>
      <c r="T10" s="303">
        <v>2041</v>
      </c>
      <c r="U10" s="167">
        <v>2042</v>
      </c>
      <c r="V10" s="167">
        <v>2043</v>
      </c>
      <c r="W10" s="167">
        <v>2044</v>
      </c>
      <c r="X10" s="167">
        <v>2045</v>
      </c>
      <c r="Y10" s="167">
        <v>2046</v>
      </c>
      <c r="Z10" s="167">
        <v>2047</v>
      </c>
      <c r="AA10" s="167">
        <v>2048</v>
      </c>
      <c r="AB10" s="167">
        <v>2049</v>
      </c>
      <c r="AC10" s="167">
        <v>2050</v>
      </c>
      <c r="AD10" s="167" t="s">
        <v>17</v>
      </c>
    </row>
    <row r="11" spans="1:30" s="20" customFormat="1">
      <c r="A11" s="31" t="s">
        <v>398</v>
      </c>
      <c r="B11" s="36">
        <v>0</v>
      </c>
      <c r="C11" s="36">
        <v>0.2</v>
      </c>
      <c r="D11" s="36">
        <v>0.35</v>
      </c>
      <c r="E11" s="36">
        <v>0.5</v>
      </c>
      <c r="F11" s="36">
        <v>0.6</v>
      </c>
      <c r="G11" s="36">
        <v>0.7</v>
      </c>
      <c r="H11" s="36">
        <v>0.8</v>
      </c>
      <c r="I11" s="36">
        <v>0.88</v>
      </c>
      <c r="J11" s="36">
        <v>0.92</v>
      </c>
      <c r="K11" s="36">
        <v>0.95</v>
      </c>
      <c r="L11" s="36">
        <v>0.98</v>
      </c>
      <c r="M11" s="36">
        <v>0.99</v>
      </c>
      <c r="N11" s="36">
        <v>1</v>
      </c>
      <c r="O11" s="36">
        <v>1</v>
      </c>
      <c r="P11" s="36">
        <v>1</v>
      </c>
      <c r="Q11" s="36">
        <v>1</v>
      </c>
      <c r="R11" s="36">
        <v>1</v>
      </c>
      <c r="S11" s="36">
        <v>1</v>
      </c>
      <c r="T11" s="36">
        <v>1</v>
      </c>
      <c r="U11" s="37">
        <v>1</v>
      </c>
      <c r="V11" s="37">
        <v>1</v>
      </c>
      <c r="W11" s="37">
        <v>1</v>
      </c>
      <c r="X11" s="37">
        <v>1</v>
      </c>
      <c r="Y11" s="37">
        <v>1</v>
      </c>
      <c r="Z11" s="37">
        <v>1</v>
      </c>
      <c r="AA11" s="37">
        <v>1</v>
      </c>
      <c r="AB11" s="37">
        <v>1</v>
      </c>
      <c r="AC11" s="37">
        <v>1</v>
      </c>
      <c r="AD11" s="38" t="s">
        <v>292</v>
      </c>
    </row>
    <row r="12" spans="1:30">
      <c r="A12" s="31" t="s">
        <v>399</v>
      </c>
      <c r="B12" s="36">
        <v>0</v>
      </c>
      <c r="C12" s="36">
        <v>0.16</v>
      </c>
      <c r="D12" s="36">
        <v>0.28000000000000003</v>
      </c>
      <c r="E12" s="36">
        <v>0.4</v>
      </c>
      <c r="F12" s="36">
        <v>0.48</v>
      </c>
      <c r="G12" s="36">
        <v>0.56000000000000005</v>
      </c>
      <c r="H12" s="36">
        <v>0.64</v>
      </c>
      <c r="I12" s="36">
        <v>0.71</v>
      </c>
      <c r="J12" s="36">
        <v>0.74</v>
      </c>
      <c r="K12" s="36">
        <v>0.76</v>
      </c>
      <c r="L12" s="36">
        <v>0.78</v>
      </c>
      <c r="M12" s="36">
        <v>0.79</v>
      </c>
      <c r="N12" s="36">
        <v>0.8</v>
      </c>
      <c r="O12" s="36">
        <v>0.8</v>
      </c>
      <c r="P12" s="36">
        <v>0.8</v>
      </c>
      <c r="Q12" s="36">
        <v>0.8</v>
      </c>
      <c r="R12" s="36">
        <v>0.8</v>
      </c>
      <c r="S12" s="36">
        <v>0.8</v>
      </c>
      <c r="T12" s="36">
        <v>0.8</v>
      </c>
      <c r="U12" s="37">
        <v>0.8</v>
      </c>
      <c r="V12" s="37">
        <v>0.8</v>
      </c>
      <c r="W12" s="37">
        <v>0.8</v>
      </c>
      <c r="X12" s="37">
        <v>0.8</v>
      </c>
      <c r="Y12" s="37">
        <v>0.8</v>
      </c>
      <c r="Z12" s="37">
        <v>0.8</v>
      </c>
      <c r="AA12" s="37">
        <v>0.8</v>
      </c>
      <c r="AB12" s="37">
        <v>0.8</v>
      </c>
      <c r="AC12" s="37">
        <v>0.8</v>
      </c>
      <c r="AD12" s="38" t="s">
        <v>292</v>
      </c>
    </row>
    <row r="13" spans="1:30">
      <c r="A13" s="31" t="s">
        <v>400</v>
      </c>
      <c r="B13" s="36">
        <v>0</v>
      </c>
      <c r="C13" s="36">
        <v>0.12</v>
      </c>
      <c r="D13" s="36">
        <v>0.21</v>
      </c>
      <c r="E13" s="36">
        <v>0.3</v>
      </c>
      <c r="F13" s="36">
        <v>0.36</v>
      </c>
      <c r="G13" s="36">
        <v>0.42</v>
      </c>
      <c r="H13" s="36">
        <v>0.48</v>
      </c>
      <c r="I13" s="36">
        <v>0.53</v>
      </c>
      <c r="J13" s="36">
        <v>0.55000000000000004</v>
      </c>
      <c r="K13" s="36">
        <v>0.56999999999999995</v>
      </c>
      <c r="L13" s="36">
        <v>0.57999999999999996</v>
      </c>
      <c r="M13" s="36">
        <v>0.59</v>
      </c>
      <c r="N13" s="36">
        <v>0.6</v>
      </c>
      <c r="O13" s="36">
        <v>0.6</v>
      </c>
      <c r="P13" s="36">
        <v>0.6</v>
      </c>
      <c r="Q13" s="36">
        <v>0.6</v>
      </c>
      <c r="R13" s="36">
        <v>0.6</v>
      </c>
      <c r="S13" s="36">
        <v>0.6</v>
      </c>
      <c r="T13" s="36">
        <v>0.6</v>
      </c>
      <c r="U13" s="37">
        <v>0.6</v>
      </c>
      <c r="V13" s="37">
        <v>0.6</v>
      </c>
      <c r="W13" s="37">
        <v>0.6</v>
      </c>
      <c r="X13" s="37">
        <v>0.6</v>
      </c>
      <c r="Y13" s="37">
        <v>0.6</v>
      </c>
      <c r="Z13" s="37">
        <v>0.6</v>
      </c>
      <c r="AA13" s="37">
        <v>0.6</v>
      </c>
      <c r="AB13" s="37">
        <v>0.6</v>
      </c>
      <c r="AC13" s="37">
        <v>0.6</v>
      </c>
      <c r="AD13" s="38" t="s">
        <v>292</v>
      </c>
    </row>
    <row r="16" spans="1:30">
      <c r="A16" s="22" t="s">
        <v>401</v>
      </c>
      <c r="B16" s="22"/>
      <c r="C16" s="22"/>
      <c r="D16" s="22"/>
      <c r="E16" s="22"/>
      <c r="F16" s="22"/>
      <c r="G16" s="22"/>
      <c r="H16" s="22"/>
      <c r="I16" s="22"/>
      <c r="J16" s="22"/>
      <c r="K16" s="22"/>
      <c r="L16" s="22"/>
      <c r="M16" s="22"/>
      <c r="N16" s="22"/>
      <c r="O16" s="22"/>
      <c r="P16" s="22"/>
      <c r="Q16" s="22"/>
      <c r="R16" s="22"/>
      <c r="S16" s="22"/>
      <c r="T16" s="22"/>
      <c r="U16" s="22"/>
    </row>
    <row r="17" spans="1:30">
      <c r="A17" s="23" t="s">
        <v>402</v>
      </c>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row>
    <row r="18" spans="1:30" s="15" customFormat="1">
      <c r="A18" s="26" t="s">
        <v>182</v>
      </c>
      <c r="B18" s="303">
        <v>2023</v>
      </c>
      <c r="C18" s="303">
        <v>2024</v>
      </c>
      <c r="D18" s="303">
        <v>2025</v>
      </c>
      <c r="E18" s="303">
        <v>2026</v>
      </c>
      <c r="F18" s="303">
        <v>2027</v>
      </c>
      <c r="G18" s="303">
        <v>2028</v>
      </c>
      <c r="H18" s="303">
        <v>2029</v>
      </c>
      <c r="I18" s="303">
        <v>2030</v>
      </c>
      <c r="J18" s="303">
        <v>2031</v>
      </c>
      <c r="K18" s="303">
        <v>2032</v>
      </c>
      <c r="L18" s="303">
        <v>2033</v>
      </c>
      <c r="M18" s="303">
        <v>2034</v>
      </c>
      <c r="N18" s="303">
        <v>2035</v>
      </c>
      <c r="O18" s="303">
        <v>2036</v>
      </c>
      <c r="P18" s="303">
        <v>2037</v>
      </c>
      <c r="Q18" s="303">
        <v>2038</v>
      </c>
      <c r="R18" s="303">
        <v>2039</v>
      </c>
      <c r="S18" s="303">
        <v>2040</v>
      </c>
      <c r="T18" s="303">
        <v>2041</v>
      </c>
      <c r="U18" s="167">
        <v>2042</v>
      </c>
      <c r="V18" s="167">
        <v>2043</v>
      </c>
      <c r="W18" s="167">
        <v>2044</v>
      </c>
      <c r="X18" s="167">
        <v>2045</v>
      </c>
      <c r="Y18" s="167">
        <v>2046</v>
      </c>
      <c r="Z18" s="167">
        <v>2047</v>
      </c>
      <c r="AA18" s="167">
        <v>2048</v>
      </c>
      <c r="AB18" s="167">
        <v>2049</v>
      </c>
      <c r="AC18" s="167">
        <v>2050</v>
      </c>
      <c r="AD18" s="167" t="s">
        <v>17</v>
      </c>
    </row>
    <row r="19" spans="1:30" s="20" customFormat="1">
      <c r="A19" s="31" t="s">
        <v>398</v>
      </c>
      <c r="B19" s="36">
        <v>0</v>
      </c>
      <c r="C19" s="36">
        <v>0.11</v>
      </c>
      <c r="D19" s="36">
        <v>0.2</v>
      </c>
      <c r="E19" s="36">
        <v>0.28000000000000003</v>
      </c>
      <c r="F19" s="36">
        <v>0.34</v>
      </c>
      <c r="G19" s="36">
        <v>0.41</v>
      </c>
      <c r="H19" s="36">
        <v>0.47</v>
      </c>
      <c r="I19" s="36">
        <v>0.5</v>
      </c>
      <c r="J19" s="36">
        <v>0.52</v>
      </c>
      <c r="K19" s="36">
        <v>0.54</v>
      </c>
      <c r="L19" s="36">
        <v>0.56000000000000005</v>
      </c>
      <c r="M19" s="36">
        <v>0.57999999999999996</v>
      </c>
      <c r="N19" s="36">
        <v>0.6</v>
      </c>
      <c r="O19" s="36">
        <v>0.62</v>
      </c>
      <c r="P19" s="36">
        <v>0.64</v>
      </c>
      <c r="Q19" s="36">
        <v>0.66</v>
      </c>
      <c r="R19" s="36">
        <v>0.68</v>
      </c>
      <c r="S19" s="36">
        <v>0.7</v>
      </c>
      <c r="T19" s="36">
        <v>0.72</v>
      </c>
      <c r="U19" s="37">
        <v>0.73</v>
      </c>
      <c r="V19" s="37">
        <v>0.74</v>
      </c>
      <c r="W19" s="37">
        <v>0.75</v>
      </c>
      <c r="X19" s="37">
        <v>0.76</v>
      </c>
      <c r="Y19" s="37">
        <v>0.77</v>
      </c>
      <c r="Z19" s="37">
        <v>0.78</v>
      </c>
      <c r="AA19" s="37">
        <v>0.79</v>
      </c>
      <c r="AB19" s="37">
        <v>0.8</v>
      </c>
      <c r="AC19" s="37">
        <v>0.8</v>
      </c>
      <c r="AD19" s="38" t="s">
        <v>292</v>
      </c>
    </row>
    <row r="20" spans="1:30">
      <c r="A20" s="31" t="s">
        <v>399</v>
      </c>
      <c r="B20" s="36">
        <v>0</v>
      </c>
      <c r="C20" s="36">
        <v>0.05</v>
      </c>
      <c r="D20" s="36">
        <v>0.11</v>
      </c>
      <c r="E20" s="36">
        <v>0.16</v>
      </c>
      <c r="F20" s="36">
        <v>0.21</v>
      </c>
      <c r="G20" s="36">
        <v>0.25</v>
      </c>
      <c r="H20" s="36">
        <v>0.28000000000000003</v>
      </c>
      <c r="I20" s="36">
        <v>0.3</v>
      </c>
      <c r="J20" s="36">
        <v>0.33</v>
      </c>
      <c r="K20" s="36">
        <v>0.35</v>
      </c>
      <c r="L20" s="36">
        <v>0.37</v>
      </c>
      <c r="M20" s="36">
        <v>0.39</v>
      </c>
      <c r="N20" s="36">
        <v>0.4</v>
      </c>
      <c r="O20" s="36">
        <v>0.42</v>
      </c>
      <c r="P20" s="36">
        <v>0.44</v>
      </c>
      <c r="Q20" s="36">
        <v>0.46</v>
      </c>
      <c r="R20" s="36">
        <v>0.49</v>
      </c>
      <c r="S20" s="36">
        <v>0.5</v>
      </c>
      <c r="T20" s="36">
        <v>0.52</v>
      </c>
      <c r="U20" s="37">
        <v>0.54</v>
      </c>
      <c r="V20" s="37">
        <v>0.56000000000000005</v>
      </c>
      <c r="W20" s="37">
        <v>0.56999999999999995</v>
      </c>
      <c r="X20" s="37">
        <v>0.57999999999999996</v>
      </c>
      <c r="Y20" s="37">
        <v>0.57999999999999996</v>
      </c>
      <c r="Z20" s="37">
        <v>0.59</v>
      </c>
      <c r="AA20" s="37">
        <v>0.59</v>
      </c>
      <c r="AB20" s="37">
        <v>0.6</v>
      </c>
      <c r="AC20" s="37">
        <v>0.6</v>
      </c>
      <c r="AD20" s="38" t="s">
        <v>292</v>
      </c>
    </row>
    <row r="21" spans="1:30">
      <c r="A21" s="31" t="s">
        <v>400</v>
      </c>
      <c r="B21" s="36">
        <v>0</v>
      </c>
      <c r="C21" s="36">
        <v>0.02</v>
      </c>
      <c r="D21" s="36">
        <v>0.06</v>
      </c>
      <c r="E21" s="36">
        <v>0.1</v>
      </c>
      <c r="F21" s="36">
        <v>0.14000000000000001</v>
      </c>
      <c r="G21" s="36">
        <v>0.18</v>
      </c>
      <c r="H21" s="36">
        <v>0.21</v>
      </c>
      <c r="I21" s="36">
        <v>0.25</v>
      </c>
      <c r="J21" s="36">
        <v>0.27</v>
      </c>
      <c r="K21" s="36">
        <v>0.28000000000000003</v>
      </c>
      <c r="L21" s="36">
        <v>0.28999999999999998</v>
      </c>
      <c r="M21" s="36">
        <v>0.3</v>
      </c>
      <c r="N21" s="36">
        <v>0.3</v>
      </c>
      <c r="O21" s="36">
        <v>0.3</v>
      </c>
      <c r="P21" s="36">
        <v>0.3</v>
      </c>
      <c r="Q21" s="36">
        <v>0.3</v>
      </c>
      <c r="R21" s="36">
        <v>0.3</v>
      </c>
      <c r="S21" s="36">
        <v>0.3</v>
      </c>
      <c r="T21" s="36">
        <v>0.3</v>
      </c>
      <c r="U21" s="37">
        <v>0.3</v>
      </c>
      <c r="V21" s="37">
        <v>0.3</v>
      </c>
      <c r="W21" s="37">
        <v>0.3</v>
      </c>
      <c r="X21" s="37">
        <v>0.3</v>
      </c>
      <c r="Y21" s="37">
        <v>0.3</v>
      </c>
      <c r="Z21" s="37">
        <v>0.3</v>
      </c>
      <c r="AA21" s="37">
        <v>0.3</v>
      </c>
      <c r="AB21" s="37">
        <v>0.3</v>
      </c>
      <c r="AC21" s="37">
        <v>0.3</v>
      </c>
      <c r="AD21" s="38" t="s">
        <v>292</v>
      </c>
    </row>
    <row r="24" spans="1:30">
      <c r="A24" s="22" t="s">
        <v>403</v>
      </c>
      <c r="B24" s="22"/>
      <c r="C24" s="22"/>
      <c r="D24" s="22"/>
      <c r="E24" s="22"/>
      <c r="F24" s="22"/>
      <c r="G24" s="22"/>
      <c r="H24" s="22"/>
      <c r="I24" s="22"/>
      <c r="J24" s="22"/>
      <c r="K24" s="22"/>
      <c r="L24" s="22"/>
      <c r="M24" s="22"/>
      <c r="N24" s="22"/>
      <c r="O24" s="22"/>
      <c r="P24" s="22"/>
      <c r="Q24" s="22"/>
      <c r="R24" s="22"/>
      <c r="S24" s="22"/>
      <c r="T24" s="22"/>
      <c r="U24" s="22"/>
    </row>
    <row r="25" spans="1:30">
      <c r="A25" s="23" t="s">
        <v>404</v>
      </c>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row>
    <row r="26" spans="1:30" s="15" customFormat="1">
      <c r="A26" s="26" t="s">
        <v>182</v>
      </c>
      <c r="B26" s="303">
        <v>2023</v>
      </c>
      <c r="C26" s="303">
        <v>2024</v>
      </c>
      <c r="D26" s="303">
        <v>2025</v>
      </c>
      <c r="E26" s="303">
        <v>2026</v>
      </c>
      <c r="F26" s="303">
        <v>2027</v>
      </c>
      <c r="G26" s="303">
        <v>2028</v>
      </c>
      <c r="H26" s="303">
        <v>2029</v>
      </c>
      <c r="I26" s="303">
        <v>2030</v>
      </c>
      <c r="J26" s="303">
        <v>2031</v>
      </c>
      <c r="K26" s="303">
        <v>2032</v>
      </c>
      <c r="L26" s="303">
        <v>2033</v>
      </c>
      <c r="M26" s="303">
        <v>2034</v>
      </c>
      <c r="N26" s="303">
        <v>2035</v>
      </c>
      <c r="O26" s="303">
        <v>2036</v>
      </c>
      <c r="P26" s="303">
        <v>2037</v>
      </c>
      <c r="Q26" s="303">
        <v>2038</v>
      </c>
      <c r="R26" s="303">
        <v>2039</v>
      </c>
      <c r="S26" s="303">
        <v>2040</v>
      </c>
      <c r="T26" s="303">
        <v>2041</v>
      </c>
      <c r="U26" s="167">
        <v>2042</v>
      </c>
      <c r="V26" s="167">
        <v>2043</v>
      </c>
      <c r="W26" s="167">
        <v>2044</v>
      </c>
      <c r="X26" s="167">
        <v>2045</v>
      </c>
      <c r="Y26" s="167">
        <v>2046</v>
      </c>
      <c r="Z26" s="167">
        <v>2047</v>
      </c>
      <c r="AA26" s="167">
        <v>2048</v>
      </c>
      <c r="AB26" s="167">
        <v>2049</v>
      </c>
      <c r="AC26" s="167">
        <v>2050</v>
      </c>
      <c r="AD26" s="167" t="s">
        <v>17</v>
      </c>
    </row>
    <row r="27" spans="1:30" s="20" customFormat="1">
      <c r="A27" s="31" t="s">
        <v>398</v>
      </c>
      <c r="B27" s="36">
        <v>0</v>
      </c>
      <c r="C27" s="36">
        <v>0</v>
      </c>
      <c r="D27" s="36">
        <v>0</v>
      </c>
      <c r="E27" s="36">
        <v>0.01</v>
      </c>
      <c r="F27" s="36">
        <v>0.02</v>
      </c>
      <c r="G27" s="36">
        <v>0.03</v>
      </c>
      <c r="H27" s="36">
        <v>0.04</v>
      </c>
      <c r="I27" s="36">
        <v>0.06</v>
      </c>
      <c r="J27" s="36">
        <v>0.08</v>
      </c>
      <c r="K27" s="36">
        <v>0.12</v>
      </c>
      <c r="L27" s="36">
        <v>0.16</v>
      </c>
      <c r="M27" s="36">
        <v>0.21</v>
      </c>
      <c r="N27" s="36">
        <v>0.25</v>
      </c>
      <c r="O27" s="36">
        <v>0.28999999999999998</v>
      </c>
      <c r="P27" s="36">
        <v>0.34</v>
      </c>
      <c r="Q27" s="36">
        <v>0.38</v>
      </c>
      <c r="R27" s="36">
        <v>0.42</v>
      </c>
      <c r="S27" s="36">
        <v>0.44</v>
      </c>
      <c r="T27" s="36">
        <v>0.46</v>
      </c>
      <c r="U27" s="37">
        <v>0.47</v>
      </c>
      <c r="V27" s="37">
        <v>0.48</v>
      </c>
      <c r="W27" s="37">
        <v>0.49</v>
      </c>
      <c r="X27" s="37">
        <v>0.5</v>
      </c>
      <c r="Y27" s="37">
        <v>0.5</v>
      </c>
      <c r="Z27" s="37">
        <v>0.5</v>
      </c>
      <c r="AA27" s="37">
        <v>0.5</v>
      </c>
      <c r="AB27" s="37">
        <v>0.5</v>
      </c>
      <c r="AC27" s="37">
        <v>0.5</v>
      </c>
      <c r="AD27" s="38" t="s">
        <v>292</v>
      </c>
    </row>
    <row r="28" spans="1:30">
      <c r="A28" s="31" t="s">
        <v>399</v>
      </c>
      <c r="B28" s="36">
        <v>0</v>
      </c>
      <c r="C28" s="36">
        <v>0</v>
      </c>
      <c r="D28" s="36">
        <v>0</v>
      </c>
      <c r="E28" s="36">
        <v>0</v>
      </c>
      <c r="F28" s="36">
        <v>0</v>
      </c>
      <c r="G28" s="36">
        <v>0.01</v>
      </c>
      <c r="H28" s="36">
        <v>0.01</v>
      </c>
      <c r="I28" s="36">
        <v>0.02</v>
      </c>
      <c r="J28" s="36">
        <v>0.04</v>
      </c>
      <c r="K28" s="36">
        <v>0.06</v>
      </c>
      <c r="L28" s="36">
        <v>0.1</v>
      </c>
      <c r="M28" s="36">
        <v>0.13</v>
      </c>
      <c r="N28" s="36">
        <v>0.15</v>
      </c>
      <c r="O28" s="36">
        <v>0.17</v>
      </c>
      <c r="P28" s="36">
        <v>0.19</v>
      </c>
      <c r="Q28" s="36">
        <v>0.21</v>
      </c>
      <c r="R28" s="36">
        <v>0.23</v>
      </c>
      <c r="S28" s="36">
        <v>0.25</v>
      </c>
      <c r="T28" s="36">
        <v>0.27</v>
      </c>
      <c r="U28" s="37">
        <v>0.28000000000000003</v>
      </c>
      <c r="V28" s="37">
        <v>0.28999999999999998</v>
      </c>
      <c r="W28" s="37">
        <v>0.3</v>
      </c>
      <c r="X28" s="37">
        <v>0.3</v>
      </c>
      <c r="Y28" s="37">
        <v>0.3</v>
      </c>
      <c r="Z28" s="37">
        <v>0.3</v>
      </c>
      <c r="AA28" s="37">
        <v>0.3</v>
      </c>
      <c r="AB28" s="37">
        <v>0.3</v>
      </c>
      <c r="AC28" s="37">
        <v>0.3</v>
      </c>
      <c r="AD28" s="38" t="s">
        <v>292</v>
      </c>
    </row>
    <row r="29" spans="1:30">
      <c r="A29" s="31" t="s">
        <v>400</v>
      </c>
      <c r="B29" s="36">
        <v>0</v>
      </c>
      <c r="C29" s="36">
        <v>0</v>
      </c>
      <c r="D29" s="36">
        <v>0</v>
      </c>
      <c r="E29" s="36">
        <v>0</v>
      </c>
      <c r="F29" s="36">
        <v>0</v>
      </c>
      <c r="G29" s="36">
        <v>0</v>
      </c>
      <c r="H29" s="36">
        <v>0</v>
      </c>
      <c r="I29" s="36">
        <v>0.01</v>
      </c>
      <c r="J29" s="36">
        <v>0.01</v>
      </c>
      <c r="K29" s="36">
        <v>0.02</v>
      </c>
      <c r="L29" s="36">
        <v>0.02</v>
      </c>
      <c r="M29" s="36">
        <v>0.04</v>
      </c>
      <c r="N29" s="36">
        <v>0.05</v>
      </c>
      <c r="O29" s="36">
        <v>7.0000000000000007E-2</v>
      </c>
      <c r="P29" s="36">
        <v>7.0000000000000007E-2</v>
      </c>
      <c r="Q29" s="36">
        <v>0.08</v>
      </c>
      <c r="R29" s="36">
        <v>0.09</v>
      </c>
      <c r="S29" s="36">
        <v>0.09</v>
      </c>
      <c r="T29" s="36">
        <v>0.09</v>
      </c>
      <c r="U29" s="37">
        <v>0.1</v>
      </c>
      <c r="V29" s="37">
        <v>0.1</v>
      </c>
      <c r="W29" s="37">
        <v>0.1</v>
      </c>
      <c r="X29" s="37">
        <v>0.1</v>
      </c>
      <c r="Y29" s="37">
        <v>0.1</v>
      </c>
      <c r="Z29" s="37">
        <v>0.1</v>
      </c>
      <c r="AA29" s="37">
        <v>0.1</v>
      </c>
      <c r="AB29" s="37">
        <v>0.1</v>
      </c>
      <c r="AC29" s="37">
        <v>0.1</v>
      </c>
      <c r="AD29" s="38" t="s">
        <v>292</v>
      </c>
    </row>
    <row r="32" spans="1:30">
      <c r="A32" s="22" t="s">
        <v>405</v>
      </c>
      <c r="B32" s="22"/>
      <c r="C32" s="22"/>
      <c r="D32" s="22"/>
      <c r="E32" s="22"/>
      <c r="F32" s="22"/>
      <c r="G32" s="22"/>
      <c r="H32" s="22"/>
      <c r="I32" s="22"/>
      <c r="J32" s="22"/>
      <c r="K32" s="22"/>
      <c r="L32" s="22"/>
      <c r="M32" s="22"/>
      <c r="N32" s="22"/>
      <c r="O32" s="22"/>
      <c r="P32" s="22"/>
      <c r="Q32" s="22"/>
      <c r="R32" s="22"/>
      <c r="S32" s="22"/>
      <c r="T32" s="22"/>
      <c r="U32" s="22"/>
    </row>
    <row r="33" spans="1:21">
      <c r="A33" s="23" t="s">
        <v>406</v>
      </c>
      <c r="B33" s="23"/>
      <c r="C33" s="23"/>
      <c r="D33" s="23"/>
      <c r="E33" s="23"/>
      <c r="F33" s="23"/>
      <c r="G33" s="23"/>
      <c r="H33" s="23"/>
      <c r="I33" s="23"/>
      <c r="J33" s="23"/>
      <c r="K33" s="23"/>
      <c r="L33" s="23"/>
      <c r="M33" s="23"/>
      <c r="N33" s="23"/>
      <c r="O33" s="23"/>
      <c r="P33" s="23"/>
      <c r="Q33" s="23"/>
      <c r="R33" s="23"/>
      <c r="S33" s="23"/>
      <c r="T33" s="23"/>
    </row>
    <row r="34" spans="1:21">
      <c r="A34" s="24" t="s">
        <v>108</v>
      </c>
      <c r="B34" s="299" t="s">
        <v>12</v>
      </c>
      <c r="C34" s="299" t="s">
        <v>13</v>
      </c>
      <c r="D34" s="299" t="s">
        <v>13</v>
      </c>
      <c r="E34" s="299" t="s">
        <v>14</v>
      </c>
      <c r="F34" s="299" t="s">
        <v>15</v>
      </c>
      <c r="G34" s="299" t="s">
        <v>16</v>
      </c>
      <c r="H34" s="299" t="s">
        <v>13</v>
      </c>
      <c r="I34" s="299" t="s">
        <v>14</v>
      </c>
      <c r="J34" s="299" t="s">
        <v>15</v>
      </c>
      <c r="K34" s="299" t="s">
        <v>16</v>
      </c>
      <c r="L34" s="299" t="s">
        <v>13</v>
      </c>
      <c r="M34" s="299" t="s">
        <v>14</v>
      </c>
      <c r="N34" s="299" t="s">
        <v>15</v>
      </c>
      <c r="O34" s="299" t="s">
        <v>16</v>
      </c>
      <c r="P34" s="299" t="s">
        <v>13</v>
      </c>
      <c r="Q34" s="299" t="s">
        <v>14</v>
      </c>
      <c r="R34" s="299" t="s">
        <v>15</v>
      </c>
      <c r="S34" s="299" t="s">
        <v>16</v>
      </c>
      <c r="T34" s="300"/>
    </row>
    <row r="35" spans="1:21">
      <c r="A35" s="26" t="s">
        <v>182</v>
      </c>
      <c r="B35" s="301">
        <v>2019</v>
      </c>
      <c r="C35" s="301">
        <v>2025</v>
      </c>
      <c r="D35" s="301">
        <v>2030</v>
      </c>
      <c r="E35" s="301">
        <v>2030</v>
      </c>
      <c r="F35" s="301">
        <v>2030</v>
      </c>
      <c r="G35" s="301">
        <v>2030</v>
      </c>
      <c r="H35" s="301">
        <v>2035</v>
      </c>
      <c r="I35" s="301">
        <v>2035</v>
      </c>
      <c r="J35" s="301">
        <v>2035</v>
      </c>
      <c r="K35" s="301">
        <v>2035</v>
      </c>
      <c r="L35" s="301">
        <v>2040</v>
      </c>
      <c r="M35" s="301">
        <v>2040</v>
      </c>
      <c r="N35" s="301">
        <v>2040</v>
      </c>
      <c r="O35" s="301">
        <v>2040</v>
      </c>
      <c r="P35" s="301">
        <v>2050</v>
      </c>
      <c r="Q35" s="301">
        <v>2050</v>
      </c>
      <c r="R35" s="301">
        <v>2050</v>
      </c>
      <c r="S35" s="301">
        <v>2050</v>
      </c>
      <c r="T35" s="302" t="s">
        <v>218</v>
      </c>
    </row>
    <row r="36" spans="1:21" s="20" customFormat="1">
      <c r="A36" s="24" t="s">
        <v>395</v>
      </c>
      <c r="B36" s="28">
        <v>353</v>
      </c>
      <c r="C36" s="29">
        <v>364</v>
      </c>
      <c r="D36" s="29">
        <v>337</v>
      </c>
      <c r="E36" s="29">
        <v>328</v>
      </c>
      <c r="F36" s="29">
        <v>343</v>
      </c>
      <c r="G36" s="29">
        <v>333</v>
      </c>
      <c r="H36" s="29">
        <v>336</v>
      </c>
      <c r="I36" s="29">
        <v>336</v>
      </c>
      <c r="J36" s="29">
        <v>350</v>
      </c>
      <c r="K36" s="29">
        <v>303</v>
      </c>
      <c r="L36" s="29">
        <v>354</v>
      </c>
      <c r="M36" s="29">
        <v>362</v>
      </c>
      <c r="N36" s="29">
        <v>335</v>
      </c>
      <c r="O36" s="29">
        <v>282</v>
      </c>
      <c r="P36" s="29">
        <v>377</v>
      </c>
      <c r="Q36" s="29">
        <v>378</v>
      </c>
      <c r="R36" s="29">
        <v>333</v>
      </c>
      <c r="S36" s="29">
        <v>248</v>
      </c>
      <c r="T36" s="30" t="s">
        <v>32</v>
      </c>
      <c r="U36" s="15"/>
    </row>
    <row r="37" spans="1:21">
      <c r="A37" s="31" t="s">
        <v>24</v>
      </c>
      <c r="B37" s="34">
        <v>43</v>
      </c>
      <c r="C37" s="34">
        <v>47</v>
      </c>
      <c r="D37" s="34">
        <v>57</v>
      </c>
      <c r="E37" s="34">
        <v>60</v>
      </c>
      <c r="F37" s="34">
        <v>56</v>
      </c>
      <c r="G37" s="34">
        <v>54</v>
      </c>
      <c r="H37" s="34">
        <v>69</v>
      </c>
      <c r="I37" s="34">
        <v>81</v>
      </c>
      <c r="J37" s="34">
        <v>68</v>
      </c>
      <c r="K37" s="34">
        <v>59</v>
      </c>
      <c r="L37" s="34">
        <v>90</v>
      </c>
      <c r="M37" s="34">
        <v>111</v>
      </c>
      <c r="N37" s="34">
        <v>85</v>
      </c>
      <c r="O37" s="34">
        <v>67</v>
      </c>
      <c r="P37" s="34">
        <v>120</v>
      </c>
      <c r="Q37" s="34">
        <v>139</v>
      </c>
      <c r="R37" s="34">
        <v>107</v>
      </c>
      <c r="S37" s="34">
        <v>75</v>
      </c>
      <c r="T37" s="35" t="s">
        <v>32</v>
      </c>
    </row>
    <row r="38" spans="1:21">
      <c r="A38" s="31" t="s">
        <v>33</v>
      </c>
      <c r="B38" s="34">
        <v>10</v>
      </c>
      <c r="C38" s="34">
        <v>1</v>
      </c>
      <c r="D38" s="34">
        <v>12</v>
      </c>
      <c r="E38" s="34">
        <v>14</v>
      </c>
      <c r="F38" s="34">
        <v>14</v>
      </c>
      <c r="G38" s="34">
        <v>12</v>
      </c>
      <c r="H38" s="34">
        <v>14</v>
      </c>
      <c r="I38" s="34">
        <v>18</v>
      </c>
      <c r="J38" s="34">
        <v>17</v>
      </c>
      <c r="K38" s="34">
        <v>22</v>
      </c>
      <c r="L38" s="34">
        <v>35</v>
      </c>
      <c r="M38" s="34">
        <v>34</v>
      </c>
      <c r="N38" s="34">
        <v>25</v>
      </c>
      <c r="O38" s="34">
        <v>49</v>
      </c>
      <c r="P38" s="34">
        <v>43</v>
      </c>
      <c r="Q38" s="34">
        <v>50</v>
      </c>
      <c r="R38" s="34">
        <v>22</v>
      </c>
      <c r="S38" s="34">
        <v>57</v>
      </c>
      <c r="T38" s="35" t="s">
        <v>32</v>
      </c>
    </row>
    <row r="39" spans="1:21">
      <c r="A39" s="31" t="s">
        <v>34</v>
      </c>
      <c r="B39" s="34">
        <v>103</v>
      </c>
      <c r="C39" s="34">
        <v>90</v>
      </c>
      <c r="D39" s="34">
        <v>91</v>
      </c>
      <c r="E39" s="34">
        <v>81</v>
      </c>
      <c r="F39" s="34">
        <v>97</v>
      </c>
      <c r="G39" s="34">
        <v>89</v>
      </c>
      <c r="H39" s="34">
        <v>75</v>
      </c>
      <c r="I39" s="34">
        <v>65</v>
      </c>
      <c r="J39" s="34">
        <v>89</v>
      </c>
      <c r="K39" s="34">
        <v>66</v>
      </c>
      <c r="L39" s="34">
        <v>63</v>
      </c>
      <c r="M39" s="34">
        <v>50</v>
      </c>
      <c r="N39" s="34">
        <v>85</v>
      </c>
      <c r="O39" s="34">
        <v>47</v>
      </c>
      <c r="P39" s="34">
        <v>46</v>
      </c>
      <c r="Q39" s="34">
        <v>20</v>
      </c>
      <c r="R39" s="34">
        <v>81</v>
      </c>
      <c r="S39" s="34">
        <v>20</v>
      </c>
      <c r="T39" s="35" t="s">
        <v>32</v>
      </c>
    </row>
    <row r="40" spans="1:21">
      <c r="A40" s="31" t="s">
        <v>35</v>
      </c>
      <c r="B40" s="34">
        <v>23</v>
      </c>
      <c r="C40" s="34">
        <v>23</v>
      </c>
      <c r="D40" s="34">
        <v>16</v>
      </c>
      <c r="E40" s="34">
        <v>13</v>
      </c>
      <c r="F40" s="34">
        <v>17</v>
      </c>
      <c r="G40" s="34">
        <v>17</v>
      </c>
      <c r="H40" s="34">
        <v>12</v>
      </c>
      <c r="I40" s="34">
        <v>8</v>
      </c>
      <c r="J40" s="34">
        <v>14</v>
      </c>
      <c r="K40" s="34">
        <v>13</v>
      </c>
      <c r="L40" s="34">
        <v>8</v>
      </c>
      <c r="M40" s="34">
        <v>6</v>
      </c>
      <c r="N40" s="34">
        <v>9</v>
      </c>
      <c r="O40" s="34">
        <v>8</v>
      </c>
      <c r="P40" s="34">
        <v>6</v>
      </c>
      <c r="Q40" s="34">
        <v>6</v>
      </c>
      <c r="R40" s="34">
        <v>8</v>
      </c>
      <c r="S40" s="34">
        <v>5</v>
      </c>
      <c r="T40" s="35" t="s">
        <v>32</v>
      </c>
    </row>
    <row r="41" spans="1:21">
      <c r="A41" s="31" t="s">
        <v>36</v>
      </c>
      <c r="B41" s="34">
        <v>1</v>
      </c>
      <c r="C41" s="34">
        <v>0</v>
      </c>
      <c r="D41" s="34">
        <v>6</v>
      </c>
      <c r="E41" s="34">
        <v>6</v>
      </c>
      <c r="F41" s="34">
        <v>6</v>
      </c>
      <c r="G41" s="34">
        <v>6</v>
      </c>
      <c r="H41" s="34">
        <v>14</v>
      </c>
      <c r="I41" s="34">
        <v>13</v>
      </c>
      <c r="J41" s="34">
        <v>24</v>
      </c>
      <c r="K41" s="34">
        <v>12</v>
      </c>
      <c r="L41" s="34">
        <v>30</v>
      </c>
      <c r="M41" s="34">
        <v>21</v>
      </c>
      <c r="N41" s="34">
        <v>37</v>
      </c>
      <c r="O41" s="34">
        <v>26</v>
      </c>
      <c r="P41" s="34">
        <v>45</v>
      </c>
      <c r="Q41" s="34">
        <v>32</v>
      </c>
      <c r="R41" s="34">
        <v>61</v>
      </c>
      <c r="S41" s="34">
        <v>37</v>
      </c>
      <c r="T41" s="35" t="s">
        <v>32</v>
      </c>
    </row>
    <row r="42" spans="1:21">
      <c r="A42" s="31" t="s">
        <v>37</v>
      </c>
      <c r="B42" s="34">
        <v>9</v>
      </c>
      <c r="C42" s="34">
        <v>26</v>
      </c>
      <c r="D42" s="34">
        <v>17</v>
      </c>
      <c r="E42" s="34">
        <v>17</v>
      </c>
      <c r="F42" s="34">
        <v>17</v>
      </c>
      <c r="G42" s="34">
        <v>17</v>
      </c>
      <c r="H42" s="34">
        <v>17</v>
      </c>
      <c r="I42" s="34">
        <v>17</v>
      </c>
      <c r="J42" s="34">
        <v>17</v>
      </c>
      <c r="K42" s="34">
        <v>16</v>
      </c>
      <c r="L42" s="34">
        <v>1</v>
      </c>
      <c r="M42" s="34">
        <v>1</v>
      </c>
      <c r="N42" s="34">
        <v>1</v>
      </c>
      <c r="O42" s="34">
        <v>1</v>
      </c>
      <c r="P42" s="34">
        <v>0</v>
      </c>
      <c r="Q42" s="34">
        <v>0</v>
      </c>
      <c r="R42" s="34">
        <v>0</v>
      </c>
      <c r="S42" s="34">
        <v>0</v>
      </c>
      <c r="T42" s="35" t="s">
        <v>32</v>
      </c>
    </row>
    <row r="43" spans="1:21">
      <c r="A43" s="31" t="s">
        <v>38</v>
      </c>
      <c r="B43" s="34">
        <v>164</v>
      </c>
      <c r="C43" s="34">
        <v>163</v>
      </c>
      <c r="D43" s="34">
        <v>132</v>
      </c>
      <c r="E43" s="34">
        <v>132</v>
      </c>
      <c r="F43" s="34">
        <v>131</v>
      </c>
      <c r="G43" s="34">
        <v>132</v>
      </c>
      <c r="H43" s="34">
        <v>126</v>
      </c>
      <c r="I43" s="34">
        <v>125</v>
      </c>
      <c r="J43" s="34">
        <v>115</v>
      </c>
      <c r="K43" s="34">
        <v>107</v>
      </c>
      <c r="L43" s="34">
        <v>117</v>
      </c>
      <c r="M43" s="34">
        <v>129</v>
      </c>
      <c r="N43" s="34">
        <v>83</v>
      </c>
      <c r="O43" s="34">
        <v>73</v>
      </c>
      <c r="P43" s="34">
        <v>108</v>
      </c>
      <c r="Q43" s="34">
        <v>121</v>
      </c>
      <c r="R43" s="34">
        <v>42</v>
      </c>
      <c r="S43" s="34">
        <v>40</v>
      </c>
      <c r="T43" s="35" t="s">
        <v>32</v>
      </c>
    </row>
    <row r="44" spans="1:21">
      <c r="A44" s="31" t="s">
        <v>39</v>
      </c>
      <c r="B44" s="34">
        <v>0</v>
      </c>
      <c r="C44" s="34">
        <v>13</v>
      </c>
      <c r="D44" s="34">
        <v>5</v>
      </c>
      <c r="E44" s="34">
        <v>5</v>
      </c>
      <c r="F44" s="34">
        <v>5</v>
      </c>
      <c r="G44" s="34">
        <v>5</v>
      </c>
      <c r="H44" s="34">
        <v>9</v>
      </c>
      <c r="I44" s="34">
        <v>9</v>
      </c>
      <c r="J44" s="34">
        <v>5</v>
      </c>
      <c r="K44" s="34">
        <v>5</v>
      </c>
      <c r="L44" s="34">
        <v>9</v>
      </c>
      <c r="M44" s="34">
        <v>9</v>
      </c>
      <c r="N44" s="34">
        <v>9</v>
      </c>
      <c r="O44" s="34">
        <v>7</v>
      </c>
      <c r="P44" s="34">
        <v>10</v>
      </c>
      <c r="Q44" s="34">
        <v>10</v>
      </c>
      <c r="R44" s="34">
        <v>10</v>
      </c>
      <c r="S44" s="34">
        <v>7</v>
      </c>
      <c r="T44" s="35" t="s">
        <v>32</v>
      </c>
    </row>
    <row r="45" spans="1:21">
      <c r="A45" s="31" t="s">
        <v>40</v>
      </c>
      <c r="B45" s="34">
        <v>0</v>
      </c>
      <c r="C45" s="34">
        <v>0</v>
      </c>
      <c r="D45" s="34">
        <v>0</v>
      </c>
      <c r="E45" s="34">
        <v>0</v>
      </c>
      <c r="F45" s="34">
        <v>0</v>
      </c>
      <c r="G45" s="34">
        <v>1</v>
      </c>
      <c r="H45" s="34">
        <v>0</v>
      </c>
      <c r="I45" s="34">
        <v>0</v>
      </c>
      <c r="J45" s="34">
        <v>1</v>
      </c>
      <c r="K45" s="34">
        <v>2</v>
      </c>
      <c r="L45" s="34">
        <v>0</v>
      </c>
      <c r="M45" s="34">
        <v>0</v>
      </c>
      <c r="N45" s="34">
        <v>1</v>
      </c>
      <c r="O45" s="34">
        <v>3</v>
      </c>
      <c r="P45" s="34">
        <v>0</v>
      </c>
      <c r="Q45" s="34">
        <v>0</v>
      </c>
      <c r="R45" s="34">
        <v>1</v>
      </c>
      <c r="S45" s="34">
        <v>7</v>
      </c>
      <c r="T45" s="35" t="s">
        <v>32</v>
      </c>
    </row>
    <row r="48" spans="1:21">
      <c r="A48" s="22" t="s">
        <v>407</v>
      </c>
      <c r="B48" s="22"/>
      <c r="C48" s="22"/>
      <c r="D48" s="22"/>
      <c r="E48" s="22"/>
      <c r="F48" s="22"/>
      <c r="G48" s="22"/>
      <c r="H48" s="22"/>
      <c r="I48" s="22"/>
      <c r="J48" s="22"/>
      <c r="K48" s="22"/>
      <c r="L48" s="22"/>
      <c r="M48" s="22"/>
      <c r="N48" s="22"/>
      <c r="O48" s="22"/>
      <c r="P48" s="22"/>
      <c r="Q48" s="22"/>
      <c r="R48" s="22"/>
      <c r="S48" s="22"/>
      <c r="T48" s="22"/>
      <c r="U48" s="22"/>
    </row>
    <row r="49" spans="1:21">
      <c r="A49" s="23" t="s">
        <v>408</v>
      </c>
      <c r="B49" s="23"/>
      <c r="C49" s="23"/>
      <c r="D49" s="23"/>
      <c r="E49" s="23"/>
      <c r="F49" s="23"/>
      <c r="G49" s="23"/>
      <c r="H49" s="23"/>
      <c r="I49" s="23"/>
      <c r="J49" s="23"/>
      <c r="K49" s="23"/>
      <c r="L49" s="23"/>
      <c r="M49" s="23"/>
      <c r="N49" s="23"/>
      <c r="O49" s="23"/>
      <c r="P49" s="23"/>
      <c r="Q49" s="23"/>
      <c r="R49" s="23"/>
      <c r="S49" s="23"/>
      <c r="T49" s="23"/>
    </row>
    <row r="50" spans="1:21">
      <c r="A50" s="24" t="s">
        <v>108</v>
      </c>
      <c r="B50" s="299" t="s">
        <v>13</v>
      </c>
      <c r="C50" s="299" t="s">
        <v>13</v>
      </c>
      <c r="D50" s="299" t="s">
        <v>14</v>
      </c>
      <c r="E50" s="299" t="s">
        <v>15</v>
      </c>
      <c r="F50" s="299" t="s">
        <v>16</v>
      </c>
      <c r="G50" s="299" t="s">
        <v>13</v>
      </c>
      <c r="H50" s="299" t="s">
        <v>14</v>
      </c>
      <c r="I50" s="299" t="s">
        <v>15</v>
      </c>
      <c r="J50" s="299" t="s">
        <v>16</v>
      </c>
      <c r="K50" s="299" t="s">
        <v>13</v>
      </c>
      <c r="L50" s="299" t="s">
        <v>14</v>
      </c>
      <c r="M50" s="299" t="s">
        <v>15</v>
      </c>
      <c r="N50" s="299" t="s">
        <v>16</v>
      </c>
      <c r="O50" s="299" t="s">
        <v>13</v>
      </c>
      <c r="P50" s="299" t="s">
        <v>14</v>
      </c>
      <c r="Q50" s="299" t="s">
        <v>15</v>
      </c>
      <c r="R50" s="299" t="s">
        <v>16</v>
      </c>
      <c r="S50" s="300"/>
    </row>
    <row r="51" spans="1:21">
      <c r="A51" s="26" t="s">
        <v>182</v>
      </c>
      <c r="B51" s="301">
        <v>2025</v>
      </c>
      <c r="C51" s="301">
        <v>2030</v>
      </c>
      <c r="D51" s="301">
        <v>2030</v>
      </c>
      <c r="E51" s="301">
        <v>2030</v>
      </c>
      <c r="F51" s="301">
        <v>2030</v>
      </c>
      <c r="G51" s="301">
        <v>2035</v>
      </c>
      <c r="H51" s="301">
        <v>2035</v>
      </c>
      <c r="I51" s="301">
        <v>2035</v>
      </c>
      <c r="J51" s="301">
        <v>2035</v>
      </c>
      <c r="K51" s="301">
        <v>2040</v>
      </c>
      <c r="L51" s="301">
        <v>2040</v>
      </c>
      <c r="M51" s="301">
        <v>2040</v>
      </c>
      <c r="N51" s="301">
        <v>2040</v>
      </c>
      <c r="O51" s="301">
        <v>2050</v>
      </c>
      <c r="P51" s="301">
        <v>2050</v>
      </c>
      <c r="Q51" s="301">
        <v>2050</v>
      </c>
      <c r="R51" s="301">
        <v>2050</v>
      </c>
      <c r="S51" s="302" t="s">
        <v>218</v>
      </c>
    </row>
    <row r="52" spans="1:21" s="20" customFormat="1">
      <c r="A52" s="24" t="s">
        <v>395</v>
      </c>
      <c r="B52" s="29">
        <v>23</v>
      </c>
      <c r="C52" s="29">
        <v>16</v>
      </c>
      <c r="D52" s="29">
        <v>13</v>
      </c>
      <c r="E52" s="29">
        <v>17</v>
      </c>
      <c r="F52" s="29">
        <v>17</v>
      </c>
      <c r="G52" s="29">
        <v>12</v>
      </c>
      <c r="H52" s="29">
        <v>9</v>
      </c>
      <c r="I52" s="29">
        <v>14</v>
      </c>
      <c r="J52" s="29">
        <v>14</v>
      </c>
      <c r="K52" s="29">
        <v>8</v>
      </c>
      <c r="L52" s="29">
        <v>7</v>
      </c>
      <c r="M52" s="29">
        <v>9</v>
      </c>
      <c r="N52" s="29">
        <v>8</v>
      </c>
      <c r="O52" s="29">
        <v>6</v>
      </c>
      <c r="P52" s="29">
        <v>6</v>
      </c>
      <c r="Q52" s="29">
        <v>8</v>
      </c>
      <c r="R52" s="29">
        <v>5</v>
      </c>
      <c r="S52" s="30" t="s">
        <v>32</v>
      </c>
      <c r="T52" s="15"/>
      <c r="U52" s="15"/>
    </row>
    <row r="53" spans="1:21">
      <c r="A53" s="31" t="s">
        <v>409</v>
      </c>
      <c r="B53" s="34">
        <v>0</v>
      </c>
      <c r="C53" s="34">
        <v>0</v>
      </c>
      <c r="D53" s="34">
        <v>0</v>
      </c>
      <c r="E53" s="34">
        <v>0</v>
      </c>
      <c r="F53" s="34">
        <v>0</v>
      </c>
      <c r="G53" s="34">
        <v>0</v>
      </c>
      <c r="H53" s="34">
        <v>0</v>
      </c>
      <c r="I53" s="34">
        <v>0</v>
      </c>
      <c r="J53" s="34">
        <v>9</v>
      </c>
      <c r="K53" s="34">
        <v>0</v>
      </c>
      <c r="L53" s="34">
        <v>0</v>
      </c>
      <c r="M53" s="34">
        <v>0</v>
      </c>
      <c r="N53" s="34">
        <v>7</v>
      </c>
      <c r="O53" s="34">
        <v>0</v>
      </c>
      <c r="P53" s="34">
        <v>0</v>
      </c>
      <c r="Q53" s="34">
        <v>0</v>
      </c>
      <c r="R53" s="34">
        <v>5</v>
      </c>
      <c r="S53" s="35" t="s">
        <v>32</v>
      </c>
    </row>
    <row r="54" spans="1:21">
      <c r="A54" s="31" t="s">
        <v>410</v>
      </c>
      <c r="B54" s="34">
        <v>23</v>
      </c>
      <c r="C54" s="34">
        <v>16</v>
      </c>
      <c r="D54" s="34">
        <v>13</v>
      </c>
      <c r="E54" s="34">
        <v>17</v>
      </c>
      <c r="F54" s="34">
        <v>17</v>
      </c>
      <c r="G54" s="34">
        <v>12</v>
      </c>
      <c r="H54" s="34">
        <v>1</v>
      </c>
      <c r="I54" s="34">
        <v>14</v>
      </c>
      <c r="J54" s="34">
        <v>5</v>
      </c>
      <c r="K54" s="34">
        <v>8</v>
      </c>
      <c r="L54" s="34">
        <v>1</v>
      </c>
      <c r="M54" s="34">
        <v>9</v>
      </c>
      <c r="N54" s="34">
        <v>1</v>
      </c>
      <c r="O54" s="34">
        <v>0</v>
      </c>
      <c r="P54" s="34">
        <v>0</v>
      </c>
      <c r="Q54" s="34">
        <v>8</v>
      </c>
      <c r="R54" s="34">
        <v>0</v>
      </c>
      <c r="S54" s="35" t="s">
        <v>32</v>
      </c>
    </row>
    <row r="55" spans="1:21">
      <c r="A55" s="31" t="s">
        <v>411</v>
      </c>
      <c r="B55" s="34">
        <v>0</v>
      </c>
      <c r="C55" s="34">
        <v>0</v>
      </c>
      <c r="D55" s="34">
        <v>0</v>
      </c>
      <c r="E55" s="34">
        <v>0</v>
      </c>
      <c r="F55" s="34">
        <v>0</v>
      </c>
      <c r="G55" s="34">
        <v>0</v>
      </c>
      <c r="H55" s="34">
        <v>0</v>
      </c>
      <c r="I55" s="34">
        <v>0</v>
      </c>
      <c r="J55" s="34">
        <v>0</v>
      </c>
      <c r="K55" s="34">
        <v>0</v>
      </c>
      <c r="L55" s="34">
        <v>0</v>
      </c>
      <c r="M55" s="34">
        <v>0</v>
      </c>
      <c r="N55" s="34">
        <v>0</v>
      </c>
      <c r="O55" s="34">
        <v>0</v>
      </c>
      <c r="P55" s="34">
        <v>0</v>
      </c>
      <c r="Q55" s="34">
        <v>0</v>
      </c>
      <c r="R55" s="34">
        <v>0</v>
      </c>
      <c r="S55" s="35" t="s">
        <v>32</v>
      </c>
    </row>
    <row r="56" spans="1:21">
      <c r="A56" s="31" t="s">
        <v>412</v>
      </c>
      <c r="B56" s="34">
        <v>0</v>
      </c>
      <c r="C56" s="34">
        <v>0</v>
      </c>
      <c r="D56" s="34">
        <v>0</v>
      </c>
      <c r="E56" s="34">
        <v>0</v>
      </c>
      <c r="F56" s="34">
        <v>0</v>
      </c>
      <c r="G56" s="34">
        <v>0</v>
      </c>
      <c r="H56" s="34">
        <v>8</v>
      </c>
      <c r="I56" s="34">
        <v>0</v>
      </c>
      <c r="J56" s="34">
        <v>0</v>
      </c>
      <c r="K56" s="34">
        <v>0</v>
      </c>
      <c r="L56" s="34">
        <v>6</v>
      </c>
      <c r="M56" s="34">
        <v>0</v>
      </c>
      <c r="N56" s="34">
        <v>0</v>
      </c>
      <c r="O56" s="34">
        <v>6</v>
      </c>
      <c r="P56" s="34">
        <v>6</v>
      </c>
      <c r="Q56" s="34">
        <v>0</v>
      </c>
      <c r="R56" s="34">
        <v>0</v>
      </c>
      <c r="S56" s="35" t="s">
        <v>32</v>
      </c>
    </row>
    <row r="59" spans="1:21">
      <c r="A59" s="22" t="s">
        <v>413</v>
      </c>
      <c r="B59" s="22"/>
      <c r="C59" s="22"/>
      <c r="D59" s="22"/>
      <c r="E59" s="22"/>
      <c r="F59" s="22"/>
      <c r="G59" s="22"/>
      <c r="H59" s="22"/>
      <c r="I59" s="22"/>
      <c r="J59" s="22"/>
      <c r="K59" s="22"/>
      <c r="L59" s="22"/>
      <c r="M59" s="22"/>
      <c r="N59" s="22"/>
      <c r="O59" s="22"/>
      <c r="P59" s="22"/>
      <c r="Q59" s="22"/>
      <c r="R59" s="22"/>
      <c r="S59" s="22"/>
      <c r="T59" s="22"/>
      <c r="U59" s="22"/>
    </row>
    <row r="60" spans="1:21">
      <c r="A60" s="23" t="s">
        <v>414</v>
      </c>
      <c r="B60" s="23"/>
      <c r="C60" s="23"/>
      <c r="D60" s="23"/>
      <c r="E60" s="23"/>
      <c r="F60" s="23"/>
      <c r="G60" s="23"/>
      <c r="H60" s="23"/>
      <c r="I60" s="23"/>
      <c r="J60" s="23"/>
      <c r="K60" s="23"/>
      <c r="L60" s="23"/>
      <c r="M60" s="23"/>
      <c r="N60" s="23"/>
      <c r="O60" s="23"/>
      <c r="P60" s="23"/>
      <c r="Q60" s="23"/>
      <c r="R60" s="23"/>
      <c r="S60" s="23"/>
      <c r="T60" s="23"/>
    </row>
    <row r="61" spans="1:21">
      <c r="A61" s="24" t="s">
        <v>108</v>
      </c>
      <c r="B61" s="299" t="s">
        <v>12</v>
      </c>
      <c r="C61" s="299" t="s">
        <v>13</v>
      </c>
      <c r="D61" s="299" t="s">
        <v>13</v>
      </c>
      <c r="E61" s="299" t="s">
        <v>14</v>
      </c>
      <c r="F61" s="299" t="s">
        <v>15</v>
      </c>
      <c r="G61" s="299" t="s">
        <v>16</v>
      </c>
      <c r="H61" s="299" t="s">
        <v>13</v>
      </c>
      <c r="I61" s="299" t="s">
        <v>14</v>
      </c>
      <c r="J61" s="299" t="s">
        <v>15</v>
      </c>
      <c r="K61" s="299" t="s">
        <v>16</v>
      </c>
      <c r="L61" s="299" t="s">
        <v>13</v>
      </c>
      <c r="M61" s="299" t="s">
        <v>14</v>
      </c>
      <c r="N61" s="299" t="s">
        <v>15</v>
      </c>
      <c r="O61" s="299" t="s">
        <v>16</v>
      </c>
      <c r="P61" s="299" t="s">
        <v>13</v>
      </c>
      <c r="Q61" s="299" t="s">
        <v>14</v>
      </c>
      <c r="R61" s="299" t="s">
        <v>15</v>
      </c>
      <c r="S61" s="299" t="s">
        <v>16</v>
      </c>
      <c r="T61" s="300"/>
    </row>
    <row r="62" spans="1:21">
      <c r="A62" s="26" t="s">
        <v>182</v>
      </c>
      <c r="B62" s="301">
        <v>2021</v>
      </c>
      <c r="C62" s="301">
        <v>2025</v>
      </c>
      <c r="D62" s="301">
        <v>2030</v>
      </c>
      <c r="E62" s="301">
        <v>2030</v>
      </c>
      <c r="F62" s="301">
        <v>2030</v>
      </c>
      <c r="G62" s="301">
        <v>2030</v>
      </c>
      <c r="H62" s="301">
        <v>2035</v>
      </c>
      <c r="I62" s="301">
        <v>2035</v>
      </c>
      <c r="J62" s="301">
        <v>2035</v>
      </c>
      <c r="K62" s="301">
        <v>2035</v>
      </c>
      <c r="L62" s="301">
        <v>2040</v>
      </c>
      <c r="M62" s="301">
        <v>2040</v>
      </c>
      <c r="N62" s="301">
        <v>2040</v>
      </c>
      <c r="O62" s="301">
        <v>2040</v>
      </c>
      <c r="P62" s="301">
        <v>2050</v>
      </c>
      <c r="Q62" s="301">
        <v>2050</v>
      </c>
      <c r="R62" s="301">
        <v>2050</v>
      </c>
      <c r="S62" s="301">
        <v>2050</v>
      </c>
      <c r="T62" s="302" t="s">
        <v>218</v>
      </c>
    </row>
    <row r="63" spans="1:21" s="20" customFormat="1">
      <c r="A63" s="24" t="s">
        <v>395</v>
      </c>
      <c r="B63" s="28">
        <v>2</v>
      </c>
      <c r="C63" s="28">
        <v>2</v>
      </c>
      <c r="D63" s="28">
        <v>10</v>
      </c>
      <c r="E63" s="28">
        <v>6</v>
      </c>
      <c r="F63" s="28">
        <v>11</v>
      </c>
      <c r="G63" s="28">
        <v>7</v>
      </c>
      <c r="H63" s="28">
        <v>14</v>
      </c>
      <c r="I63" s="28">
        <v>10</v>
      </c>
      <c r="J63" s="28">
        <v>21</v>
      </c>
      <c r="K63" s="28">
        <v>8</v>
      </c>
      <c r="L63" s="28">
        <v>15</v>
      </c>
      <c r="M63" s="28">
        <v>14</v>
      </c>
      <c r="N63" s="28">
        <v>28</v>
      </c>
      <c r="O63" s="28">
        <v>10</v>
      </c>
      <c r="P63" s="28">
        <v>20</v>
      </c>
      <c r="Q63" s="28">
        <v>17</v>
      </c>
      <c r="R63" s="28">
        <v>43</v>
      </c>
      <c r="S63" s="28">
        <v>7</v>
      </c>
      <c r="T63" s="30" t="s">
        <v>175</v>
      </c>
      <c r="U63" s="15"/>
    </row>
    <row r="64" spans="1:21">
      <c r="A64" s="31" t="s">
        <v>415</v>
      </c>
      <c r="B64" s="34">
        <v>2</v>
      </c>
      <c r="C64" s="34">
        <v>2</v>
      </c>
      <c r="D64" s="34">
        <v>10</v>
      </c>
      <c r="E64" s="34">
        <v>6</v>
      </c>
      <c r="F64" s="34">
        <v>11</v>
      </c>
      <c r="G64" s="34">
        <v>7</v>
      </c>
      <c r="H64" s="34">
        <v>11</v>
      </c>
      <c r="I64" s="34">
        <v>8</v>
      </c>
      <c r="J64" s="34">
        <v>14</v>
      </c>
      <c r="K64" s="34">
        <v>7</v>
      </c>
      <c r="L64" s="34">
        <v>9</v>
      </c>
      <c r="M64" s="34">
        <v>9</v>
      </c>
      <c r="N64" s="34">
        <v>14</v>
      </c>
      <c r="O64" s="34">
        <v>7</v>
      </c>
      <c r="P64" s="34">
        <v>8</v>
      </c>
      <c r="Q64" s="34">
        <v>8</v>
      </c>
      <c r="R64" s="34">
        <v>16</v>
      </c>
      <c r="S64" s="34">
        <v>4</v>
      </c>
      <c r="T64" s="35" t="s">
        <v>175</v>
      </c>
    </row>
    <row r="65" spans="1:21">
      <c r="A65" s="31" t="s">
        <v>183</v>
      </c>
      <c r="B65" s="34">
        <v>0</v>
      </c>
      <c r="C65" s="34">
        <v>0</v>
      </c>
      <c r="D65" s="34">
        <v>0</v>
      </c>
      <c r="E65" s="34">
        <v>0</v>
      </c>
      <c r="F65" s="34">
        <v>0</v>
      </c>
      <c r="G65" s="34">
        <v>0</v>
      </c>
      <c r="H65" s="34">
        <v>3</v>
      </c>
      <c r="I65" s="34">
        <v>2</v>
      </c>
      <c r="J65" s="34">
        <v>7</v>
      </c>
      <c r="K65" s="34">
        <v>1</v>
      </c>
      <c r="L65" s="34">
        <v>6</v>
      </c>
      <c r="M65" s="34">
        <v>5</v>
      </c>
      <c r="N65" s="34">
        <v>14</v>
      </c>
      <c r="O65" s="34">
        <v>3</v>
      </c>
      <c r="P65" s="34">
        <v>12</v>
      </c>
      <c r="Q65" s="34">
        <v>9</v>
      </c>
      <c r="R65" s="34">
        <v>27</v>
      </c>
      <c r="S65" s="34">
        <v>3</v>
      </c>
      <c r="T65" s="35" t="s">
        <v>175</v>
      </c>
    </row>
    <row r="68" spans="1:21">
      <c r="A68" s="22" t="s">
        <v>416</v>
      </c>
      <c r="B68" s="22"/>
      <c r="C68" s="22"/>
      <c r="D68" s="22"/>
      <c r="E68" s="22"/>
      <c r="F68" s="22"/>
      <c r="G68" s="22"/>
      <c r="H68" s="22"/>
      <c r="I68" s="22"/>
      <c r="J68" s="22"/>
      <c r="K68" s="22"/>
      <c r="L68" s="22"/>
      <c r="M68" s="22"/>
      <c r="N68" s="22"/>
      <c r="O68" s="22"/>
      <c r="P68" s="22"/>
      <c r="Q68" s="22"/>
      <c r="R68" s="22"/>
      <c r="S68" s="22"/>
      <c r="T68" s="22"/>
      <c r="U68" s="22"/>
    </row>
    <row r="69" spans="1:21">
      <c r="A69" s="23" t="s">
        <v>417</v>
      </c>
      <c r="B69" s="23"/>
      <c r="C69" s="23"/>
      <c r="D69" s="23"/>
      <c r="E69" s="23"/>
      <c r="F69" s="23"/>
      <c r="G69" s="23"/>
      <c r="H69" s="23"/>
      <c r="I69" s="23"/>
      <c r="J69" s="23"/>
      <c r="K69" s="23"/>
      <c r="L69" s="23"/>
      <c r="M69" s="23"/>
      <c r="N69" s="23"/>
      <c r="O69" s="23"/>
      <c r="P69" s="23"/>
      <c r="Q69" s="23"/>
      <c r="R69" s="23"/>
      <c r="S69" s="23"/>
    </row>
    <row r="70" spans="1:21">
      <c r="A70" s="24" t="s">
        <v>108</v>
      </c>
      <c r="B70" s="299" t="s">
        <v>12</v>
      </c>
      <c r="C70" s="299" t="s">
        <v>13</v>
      </c>
      <c r="D70" s="299" t="s">
        <v>14</v>
      </c>
      <c r="E70" s="299" t="s">
        <v>15</v>
      </c>
      <c r="F70" s="299" t="s">
        <v>16</v>
      </c>
      <c r="G70" s="299" t="s">
        <v>13</v>
      </c>
      <c r="H70" s="299" t="s">
        <v>14</v>
      </c>
      <c r="I70" s="299" t="s">
        <v>15</v>
      </c>
      <c r="J70" s="299" t="s">
        <v>16</v>
      </c>
      <c r="K70" s="299" t="s">
        <v>13</v>
      </c>
      <c r="L70" s="299" t="s">
        <v>14</v>
      </c>
      <c r="M70" s="299" t="s">
        <v>15</v>
      </c>
      <c r="N70" s="299" t="s">
        <v>16</v>
      </c>
      <c r="O70" s="299" t="s">
        <v>13</v>
      </c>
      <c r="P70" s="299" t="s">
        <v>14</v>
      </c>
      <c r="Q70" s="299" t="s">
        <v>15</v>
      </c>
      <c r="R70" s="299" t="s">
        <v>16</v>
      </c>
      <c r="S70" s="300"/>
    </row>
    <row r="71" spans="1:21">
      <c r="A71" s="26" t="s">
        <v>182</v>
      </c>
      <c r="B71" s="301">
        <v>2021</v>
      </c>
      <c r="C71" s="301">
        <v>2030</v>
      </c>
      <c r="D71" s="301">
        <v>2030</v>
      </c>
      <c r="E71" s="301">
        <v>2030</v>
      </c>
      <c r="F71" s="301">
        <v>2030</v>
      </c>
      <c r="G71" s="301">
        <v>2035</v>
      </c>
      <c r="H71" s="301">
        <v>2035</v>
      </c>
      <c r="I71" s="301">
        <v>2035</v>
      </c>
      <c r="J71" s="301">
        <v>2035</v>
      </c>
      <c r="K71" s="301">
        <v>2040</v>
      </c>
      <c r="L71" s="301">
        <v>2040</v>
      </c>
      <c r="M71" s="301">
        <v>2040</v>
      </c>
      <c r="N71" s="301">
        <v>2040</v>
      </c>
      <c r="O71" s="301">
        <v>2050</v>
      </c>
      <c r="P71" s="301">
        <v>2050</v>
      </c>
      <c r="Q71" s="301">
        <v>2050</v>
      </c>
      <c r="R71" s="301">
        <v>2050</v>
      </c>
      <c r="S71" s="302" t="s">
        <v>218</v>
      </c>
    </row>
    <row r="72" spans="1:21" s="20" customFormat="1">
      <c r="A72" s="24" t="s">
        <v>395</v>
      </c>
      <c r="B72" s="28">
        <v>49</v>
      </c>
      <c r="C72" s="28">
        <v>27</v>
      </c>
      <c r="D72" s="28">
        <v>27</v>
      </c>
      <c r="E72" s="28">
        <v>28</v>
      </c>
      <c r="F72" s="28">
        <v>28</v>
      </c>
      <c r="G72" s="28">
        <v>21</v>
      </c>
      <c r="H72" s="28">
        <v>21</v>
      </c>
      <c r="I72" s="28">
        <v>21</v>
      </c>
      <c r="J72" s="28">
        <v>21</v>
      </c>
      <c r="K72" s="28">
        <v>9</v>
      </c>
      <c r="L72" s="28">
        <v>10</v>
      </c>
      <c r="M72" s="28">
        <v>11</v>
      </c>
      <c r="N72" s="28">
        <v>10</v>
      </c>
      <c r="O72" s="28">
        <v>4</v>
      </c>
      <c r="P72" s="28">
        <v>2</v>
      </c>
      <c r="Q72" s="28">
        <v>3</v>
      </c>
      <c r="R72" s="28">
        <v>2</v>
      </c>
      <c r="S72" s="30" t="s">
        <v>418</v>
      </c>
      <c r="T72" s="15"/>
      <c r="U72" s="15"/>
    </row>
    <row r="75" spans="1:21">
      <c r="A75" s="22" t="s">
        <v>419</v>
      </c>
      <c r="B75" s="22"/>
      <c r="C75" s="22"/>
      <c r="D75" s="22"/>
      <c r="E75" s="22"/>
      <c r="F75" s="22"/>
      <c r="G75" s="22"/>
      <c r="H75" s="22"/>
      <c r="I75" s="22"/>
      <c r="J75" s="22"/>
      <c r="K75" s="22"/>
      <c r="L75" s="22"/>
      <c r="M75" s="22"/>
      <c r="N75" s="22"/>
      <c r="O75" s="22"/>
      <c r="P75" s="22"/>
      <c r="Q75" s="22"/>
      <c r="R75" s="22"/>
      <c r="S75" s="22"/>
      <c r="T75" s="22"/>
      <c r="U75" s="22"/>
    </row>
    <row r="76" spans="1:21">
      <c r="A76" s="23" t="s">
        <v>420</v>
      </c>
      <c r="B76" s="23"/>
      <c r="C76" s="23"/>
      <c r="D76" s="23"/>
      <c r="E76" s="23"/>
      <c r="F76" s="23"/>
      <c r="G76" s="23"/>
      <c r="H76" s="23"/>
      <c r="I76" s="23"/>
      <c r="J76" s="23"/>
      <c r="K76" s="23"/>
      <c r="L76" s="23"/>
      <c r="M76" s="23"/>
      <c r="N76" s="23"/>
      <c r="O76" s="23"/>
      <c r="P76" s="23"/>
      <c r="Q76" s="23"/>
      <c r="R76" s="23"/>
      <c r="S76" s="23"/>
      <c r="T76" s="23"/>
    </row>
    <row r="77" spans="1:21">
      <c r="A77" s="24" t="s">
        <v>108</v>
      </c>
      <c r="B77" s="299" t="s">
        <v>12</v>
      </c>
      <c r="C77" s="299" t="s">
        <v>13</v>
      </c>
      <c r="D77" s="299" t="s">
        <v>13</v>
      </c>
      <c r="E77" s="299" t="s">
        <v>14</v>
      </c>
      <c r="F77" s="299" t="s">
        <v>15</v>
      </c>
      <c r="G77" s="299" t="s">
        <v>16</v>
      </c>
      <c r="H77" s="299" t="s">
        <v>13</v>
      </c>
      <c r="I77" s="299" t="s">
        <v>14</v>
      </c>
      <c r="J77" s="299" t="s">
        <v>15</v>
      </c>
      <c r="K77" s="299" t="s">
        <v>16</v>
      </c>
      <c r="L77" s="299" t="s">
        <v>13</v>
      </c>
      <c r="M77" s="299" t="s">
        <v>14</v>
      </c>
      <c r="N77" s="299" t="s">
        <v>15</v>
      </c>
      <c r="O77" s="299" t="s">
        <v>16</v>
      </c>
      <c r="P77" s="299" t="s">
        <v>13</v>
      </c>
      <c r="Q77" s="299" t="s">
        <v>14</v>
      </c>
      <c r="R77" s="299" t="s">
        <v>15</v>
      </c>
      <c r="S77" s="299" t="s">
        <v>16</v>
      </c>
      <c r="T77" s="300"/>
    </row>
    <row r="78" spans="1:21">
      <c r="A78" s="26" t="s">
        <v>182</v>
      </c>
      <c r="B78" s="301">
        <v>2019</v>
      </c>
      <c r="C78" s="301">
        <v>2025</v>
      </c>
      <c r="D78" s="301">
        <v>2030</v>
      </c>
      <c r="E78" s="301">
        <v>2030</v>
      </c>
      <c r="F78" s="301">
        <v>2030</v>
      </c>
      <c r="G78" s="301">
        <v>2030</v>
      </c>
      <c r="H78" s="301">
        <v>2035</v>
      </c>
      <c r="I78" s="301">
        <v>2035</v>
      </c>
      <c r="J78" s="301">
        <v>2035</v>
      </c>
      <c r="K78" s="301">
        <v>2035</v>
      </c>
      <c r="L78" s="301">
        <v>2040</v>
      </c>
      <c r="M78" s="301">
        <v>2040</v>
      </c>
      <c r="N78" s="301">
        <v>2040</v>
      </c>
      <c r="O78" s="301">
        <v>2040</v>
      </c>
      <c r="P78" s="301">
        <v>2050</v>
      </c>
      <c r="Q78" s="301">
        <v>2050</v>
      </c>
      <c r="R78" s="301">
        <v>2050</v>
      </c>
      <c r="S78" s="301">
        <v>2050</v>
      </c>
      <c r="T78" s="302" t="s">
        <v>218</v>
      </c>
    </row>
    <row r="79" spans="1:21" s="20" customFormat="1">
      <c r="A79" s="24" t="s">
        <v>395</v>
      </c>
      <c r="B79" s="28">
        <v>7</v>
      </c>
      <c r="C79" s="28">
        <v>4.8999999999999995</v>
      </c>
      <c r="D79" s="28">
        <v>3.9</v>
      </c>
      <c r="E79" s="28">
        <v>3.8</v>
      </c>
      <c r="F79" s="28">
        <v>4</v>
      </c>
      <c r="G79" s="28">
        <v>3.9000000000000004</v>
      </c>
      <c r="H79" s="28">
        <v>3.9000000000000004</v>
      </c>
      <c r="I79" s="28">
        <v>3.8</v>
      </c>
      <c r="J79" s="28">
        <v>4.2</v>
      </c>
      <c r="K79" s="28">
        <v>3.8999999999999995</v>
      </c>
      <c r="L79" s="28">
        <v>4.2</v>
      </c>
      <c r="M79" s="28">
        <v>3.9000000000000004</v>
      </c>
      <c r="N79" s="28">
        <v>4.5999999999999996</v>
      </c>
      <c r="O79" s="28">
        <v>3.6999999999999997</v>
      </c>
      <c r="P79" s="28">
        <v>4.7</v>
      </c>
      <c r="Q79" s="28">
        <v>4.5999999999999996</v>
      </c>
      <c r="R79" s="28">
        <v>5.6</v>
      </c>
      <c r="S79" s="28">
        <v>3.9</v>
      </c>
      <c r="T79" s="30" t="s">
        <v>32</v>
      </c>
      <c r="U79" s="15"/>
    </row>
    <row r="80" spans="1:21">
      <c r="A80" s="31" t="s">
        <v>24</v>
      </c>
      <c r="B80" s="34">
        <v>2.5</v>
      </c>
      <c r="C80" s="34">
        <v>2</v>
      </c>
      <c r="D80" s="34">
        <v>2.9</v>
      </c>
      <c r="E80" s="34">
        <v>3</v>
      </c>
      <c r="F80" s="34">
        <v>3</v>
      </c>
      <c r="G80" s="34">
        <v>2.7</v>
      </c>
      <c r="H80" s="34">
        <v>3.1</v>
      </c>
      <c r="I80" s="34">
        <v>3.3</v>
      </c>
      <c r="J80" s="34">
        <v>3.3</v>
      </c>
      <c r="K80" s="34">
        <v>2.8</v>
      </c>
      <c r="L80" s="34">
        <v>3.5</v>
      </c>
      <c r="M80" s="34">
        <v>3.7</v>
      </c>
      <c r="N80" s="34">
        <v>3.9</v>
      </c>
      <c r="O80" s="34">
        <v>2.8</v>
      </c>
      <c r="P80" s="34">
        <v>4</v>
      </c>
      <c r="Q80" s="34">
        <v>4.4000000000000004</v>
      </c>
      <c r="R80" s="34">
        <v>4.8</v>
      </c>
      <c r="S80" s="34">
        <v>2.9</v>
      </c>
      <c r="T80" s="35" t="s">
        <v>32</v>
      </c>
    </row>
    <row r="81" spans="1:21">
      <c r="A81" s="31" t="s">
        <v>33</v>
      </c>
      <c r="B81" s="34">
        <v>0</v>
      </c>
      <c r="C81" s="34">
        <v>0</v>
      </c>
      <c r="D81" s="34">
        <v>0</v>
      </c>
      <c r="E81" s="34">
        <v>0</v>
      </c>
      <c r="F81" s="34">
        <v>0</v>
      </c>
      <c r="G81" s="34">
        <v>0</v>
      </c>
      <c r="H81" s="34">
        <v>0</v>
      </c>
      <c r="I81" s="34">
        <v>0</v>
      </c>
      <c r="J81" s="34">
        <v>0</v>
      </c>
      <c r="K81" s="34">
        <v>0.3</v>
      </c>
      <c r="L81" s="34">
        <v>0.2</v>
      </c>
      <c r="M81" s="34">
        <v>0</v>
      </c>
      <c r="N81" s="34">
        <v>0</v>
      </c>
      <c r="O81" s="34">
        <v>0.6</v>
      </c>
      <c r="P81" s="34">
        <v>0.3</v>
      </c>
      <c r="Q81" s="34">
        <v>0.1</v>
      </c>
      <c r="R81" s="34">
        <v>0</v>
      </c>
      <c r="S81" s="34">
        <v>0.9</v>
      </c>
      <c r="T81" s="35" t="s">
        <v>32</v>
      </c>
    </row>
    <row r="82" spans="1:21">
      <c r="A82" s="31" t="s">
        <v>34</v>
      </c>
      <c r="B82" s="34">
        <v>4</v>
      </c>
      <c r="C82" s="34">
        <v>2.1</v>
      </c>
      <c r="D82" s="34">
        <v>1</v>
      </c>
      <c r="E82" s="34">
        <v>0.8</v>
      </c>
      <c r="F82" s="34">
        <v>1</v>
      </c>
      <c r="G82" s="34">
        <v>1.2</v>
      </c>
      <c r="H82" s="34">
        <v>0.8</v>
      </c>
      <c r="I82" s="34">
        <v>0.5</v>
      </c>
      <c r="J82" s="34">
        <v>0.9</v>
      </c>
      <c r="K82" s="34">
        <v>0.8</v>
      </c>
      <c r="L82" s="34">
        <v>0.5</v>
      </c>
      <c r="M82" s="34">
        <v>0.2</v>
      </c>
      <c r="N82" s="34">
        <v>0.7</v>
      </c>
      <c r="O82" s="34">
        <v>0.3</v>
      </c>
      <c r="P82" s="34">
        <v>0.4</v>
      </c>
      <c r="Q82" s="34">
        <v>0.1</v>
      </c>
      <c r="R82" s="34">
        <v>0.8</v>
      </c>
      <c r="S82" s="34">
        <v>0.1</v>
      </c>
      <c r="T82" s="35" t="s">
        <v>32</v>
      </c>
    </row>
    <row r="83" spans="1:21">
      <c r="A83" s="31" t="s">
        <v>35</v>
      </c>
      <c r="B83" s="34">
        <v>0.5</v>
      </c>
      <c r="C83" s="34">
        <v>0.8</v>
      </c>
      <c r="D83" s="34">
        <v>0</v>
      </c>
      <c r="E83" s="34">
        <v>0</v>
      </c>
      <c r="F83" s="34">
        <v>0</v>
      </c>
      <c r="G83" s="34">
        <v>0</v>
      </c>
      <c r="H83" s="34">
        <v>0</v>
      </c>
      <c r="I83" s="34">
        <v>0</v>
      </c>
      <c r="J83" s="34">
        <v>0</v>
      </c>
      <c r="K83" s="34">
        <v>0</v>
      </c>
      <c r="L83" s="34">
        <v>0</v>
      </c>
      <c r="M83" s="34">
        <v>0</v>
      </c>
      <c r="N83" s="34">
        <v>0</v>
      </c>
      <c r="O83" s="34">
        <v>0</v>
      </c>
      <c r="P83" s="34">
        <v>0</v>
      </c>
      <c r="Q83" s="34">
        <v>0</v>
      </c>
      <c r="R83" s="34">
        <v>0</v>
      </c>
      <c r="S83" s="34">
        <v>0</v>
      </c>
      <c r="T83" s="35" t="s">
        <v>32</v>
      </c>
    </row>
    <row r="84" spans="1:21">
      <c r="A84" s="34"/>
      <c r="B84" s="34"/>
      <c r="C84" s="34"/>
      <c r="D84" s="34"/>
      <c r="E84" s="34"/>
      <c r="F84" s="34"/>
      <c r="G84" s="34"/>
      <c r="H84" s="34"/>
      <c r="I84" s="34"/>
      <c r="J84" s="34"/>
      <c r="K84" s="34"/>
      <c r="L84" s="34"/>
      <c r="M84" s="34"/>
      <c r="N84" s="34"/>
      <c r="O84" s="34"/>
      <c r="P84" s="34"/>
      <c r="Q84" s="34"/>
      <c r="R84" s="35"/>
    </row>
    <row r="85" spans="1:21">
      <c r="A85" s="34"/>
      <c r="B85" s="34"/>
      <c r="C85" s="34"/>
      <c r="D85" s="34"/>
      <c r="E85" s="34"/>
      <c r="F85" s="34"/>
      <c r="G85" s="34"/>
      <c r="H85" s="34"/>
      <c r="I85" s="34"/>
      <c r="J85" s="34"/>
      <c r="K85" s="34"/>
      <c r="L85" s="34"/>
      <c r="M85" s="34"/>
      <c r="N85" s="34"/>
      <c r="O85" s="34"/>
      <c r="P85" s="34"/>
      <c r="Q85" s="34"/>
      <c r="R85" s="35"/>
    </row>
    <row r="86" spans="1:21">
      <c r="A86" s="22" t="s">
        <v>421</v>
      </c>
      <c r="B86" s="22"/>
      <c r="C86" s="22"/>
      <c r="D86" s="22"/>
      <c r="E86" s="22"/>
      <c r="F86" s="22"/>
      <c r="G86" s="22"/>
      <c r="H86" s="22"/>
      <c r="I86" s="22"/>
      <c r="J86" s="22"/>
      <c r="K86" s="22"/>
      <c r="L86" s="22"/>
      <c r="M86" s="22"/>
      <c r="N86" s="22"/>
      <c r="O86" s="22"/>
      <c r="P86" s="22"/>
      <c r="Q86" s="22"/>
      <c r="R86" s="22"/>
      <c r="S86" s="22"/>
      <c r="T86" s="22"/>
      <c r="U86" s="22"/>
    </row>
    <row r="87" spans="1:21">
      <c r="A87" s="23" t="s">
        <v>422</v>
      </c>
      <c r="B87" s="23"/>
      <c r="C87" s="23"/>
      <c r="D87" s="23"/>
      <c r="E87" s="23"/>
      <c r="F87" s="23"/>
      <c r="G87" s="23"/>
      <c r="H87" s="23"/>
      <c r="I87" s="23"/>
      <c r="J87" s="23"/>
      <c r="K87" s="23"/>
      <c r="L87" s="23"/>
      <c r="M87" s="23"/>
      <c r="N87" s="23"/>
      <c r="O87" s="23"/>
      <c r="P87" s="23"/>
      <c r="Q87" s="23"/>
      <c r="R87" s="23"/>
      <c r="S87" s="23"/>
      <c r="T87" s="23"/>
    </row>
    <row r="88" spans="1:21">
      <c r="A88" s="24" t="s">
        <v>108</v>
      </c>
      <c r="B88" s="299" t="s">
        <v>12</v>
      </c>
      <c r="C88" s="299" t="s">
        <v>13</v>
      </c>
      <c r="D88" s="299" t="s">
        <v>13</v>
      </c>
      <c r="E88" s="299" t="s">
        <v>14</v>
      </c>
      <c r="F88" s="299" t="s">
        <v>15</v>
      </c>
      <c r="G88" s="299" t="s">
        <v>16</v>
      </c>
      <c r="H88" s="299" t="s">
        <v>13</v>
      </c>
      <c r="I88" s="299" t="s">
        <v>14</v>
      </c>
      <c r="J88" s="299" t="s">
        <v>15</v>
      </c>
      <c r="K88" s="299" t="s">
        <v>16</v>
      </c>
      <c r="L88" s="299" t="s">
        <v>13</v>
      </c>
      <c r="M88" s="299" t="s">
        <v>14</v>
      </c>
      <c r="N88" s="299" t="s">
        <v>15</v>
      </c>
      <c r="O88" s="299" t="s">
        <v>16</v>
      </c>
      <c r="P88" s="299" t="s">
        <v>13</v>
      </c>
      <c r="Q88" s="299" t="s">
        <v>14</v>
      </c>
      <c r="R88" s="299" t="s">
        <v>15</v>
      </c>
      <c r="S88" s="299" t="s">
        <v>16</v>
      </c>
      <c r="T88" s="300"/>
    </row>
    <row r="89" spans="1:21">
      <c r="A89" s="26" t="s">
        <v>182</v>
      </c>
      <c r="B89" s="301">
        <v>2019</v>
      </c>
      <c r="C89" s="301">
        <v>2025</v>
      </c>
      <c r="D89" s="301">
        <v>2030</v>
      </c>
      <c r="E89" s="301">
        <v>2030</v>
      </c>
      <c r="F89" s="301">
        <v>2030</v>
      </c>
      <c r="G89" s="301">
        <v>2030</v>
      </c>
      <c r="H89" s="301">
        <v>2035</v>
      </c>
      <c r="I89" s="301">
        <v>2035</v>
      </c>
      <c r="J89" s="301">
        <v>2035</v>
      </c>
      <c r="K89" s="301">
        <v>2035</v>
      </c>
      <c r="L89" s="301">
        <v>2040</v>
      </c>
      <c r="M89" s="301">
        <v>2040</v>
      </c>
      <c r="N89" s="301">
        <v>2040</v>
      </c>
      <c r="O89" s="301">
        <v>2040</v>
      </c>
      <c r="P89" s="301">
        <v>2050</v>
      </c>
      <c r="Q89" s="301">
        <v>2050</v>
      </c>
      <c r="R89" s="301">
        <v>2050</v>
      </c>
      <c r="S89" s="301">
        <v>2050</v>
      </c>
      <c r="T89" s="302" t="s">
        <v>218</v>
      </c>
    </row>
    <row r="90" spans="1:21" s="20" customFormat="1">
      <c r="A90" s="24" t="s">
        <v>395</v>
      </c>
      <c r="B90" s="28">
        <v>23.8</v>
      </c>
      <c r="C90" s="28">
        <v>21.700000000000003</v>
      </c>
      <c r="D90" s="28">
        <v>20.700000000000003</v>
      </c>
      <c r="E90" s="28">
        <v>19.8</v>
      </c>
      <c r="F90" s="28">
        <v>20.900000000000002</v>
      </c>
      <c r="G90" s="28">
        <v>21.800000000000004</v>
      </c>
      <c r="H90" s="28">
        <v>20.200000000000003</v>
      </c>
      <c r="I90" s="28">
        <v>19.200000000000003</v>
      </c>
      <c r="J90" s="28">
        <v>20.6</v>
      </c>
      <c r="K90" s="28">
        <v>20.2</v>
      </c>
      <c r="L90" s="28">
        <v>20.700000000000003</v>
      </c>
      <c r="M90" s="28">
        <v>19.600000000000001</v>
      </c>
      <c r="N90" s="28">
        <v>21.100000000000005</v>
      </c>
      <c r="O90" s="28">
        <v>20.9</v>
      </c>
      <c r="P90" s="28">
        <v>22.400000000000002</v>
      </c>
      <c r="Q90" s="28">
        <v>22.4</v>
      </c>
      <c r="R90" s="28">
        <v>22.800000000000004</v>
      </c>
      <c r="S90" s="28">
        <v>22</v>
      </c>
      <c r="T90" s="30" t="s">
        <v>32</v>
      </c>
      <c r="U90" s="15"/>
    </row>
    <row r="91" spans="1:21">
      <c r="A91" s="31" t="s">
        <v>24</v>
      </c>
      <c r="B91" s="34">
        <v>7.2</v>
      </c>
      <c r="C91" s="34">
        <v>9.6</v>
      </c>
      <c r="D91" s="34">
        <v>12.9</v>
      </c>
      <c r="E91" s="34">
        <v>14.1</v>
      </c>
      <c r="F91" s="34">
        <v>12.9</v>
      </c>
      <c r="G91" s="34">
        <v>12.8</v>
      </c>
      <c r="H91" s="34">
        <v>15.8</v>
      </c>
      <c r="I91" s="34">
        <v>16.100000000000001</v>
      </c>
      <c r="J91" s="34">
        <v>15.6</v>
      </c>
      <c r="K91" s="34">
        <v>14.7</v>
      </c>
      <c r="L91" s="34">
        <v>17</v>
      </c>
      <c r="M91" s="34">
        <v>17.100000000000001</v>
      </c>
      <c r="N91" s="34">
        <v>16.600000000000001</v>
      </c>
      <c r="O91" s="34">
        <v>15.1</v>
      </c>
      <c r="P91" s="34">
        <v>19.2</v>
      </c>
      <c r="Q91" s="34">
        <v>19.5</v>
      </c>
      <c r="R91" s="34">
        <v>18.600000000000001</v>
      </c>
      <c r="S91" s="34">
        <v>16.3</v>
      </c>
      <c r="T91" s="35" t="s">
        <v>32</v>
      </c>
    </row>
    <row r="92" spans="1:21">
      <c r="A92" s="31" t="s">
        <v>33</v>
      </c>
      <c r="B92" s="34">
        <v>0</v>
      </c>
      <c r="C92" s="34">
        <v>0</v>
      </c>
      <c r="D92" s="34">
        <v>0</v>
      </c>
      <c r="E92" s="34">
        <v>0</v>
      </c>
      <c r="F92" s="34">
        <v>0</v>
      </c>
      <c r="G92" s="34">
        <v>0.1</v>
      </c>
      <c r="H92" s="34">
        <v>0</v>
      </c>
      <c r="I92" s="34">
        <v>0</v>
      </c>
      <c r="J92" s="34">
        <v>0</v>
      </c>
      <c r="K92" s="34">
        <v>1</v>
      </c>
      <c r="L92" s="34">
        <v>0.3</v>
      </c>
      <c r="M92" s="34">
        <v>0.2</v>
      </c>
      <c r="N92" s="34">
        <v>0.1</v>
      </c>
      <c r="O92" s="34">
        <v>2.6</v>
      </c>
      <c r="P92" s="34">
        <v>1.3</v>
      </c>
      <c r="Q92" s="34">
        <v>1.9</v>
      </c>
      <c r="R92" s="34">
        <v>0.2</v>
      </c>
      <c r="S92" s="34">
        <v>4.8</v>
      </c>
      <c r="T92" s="35" t="s">
        <v>32</v>
      </c>
    </row>
    <row r="93" spans="1:21">
      <c r="A93" s="31" t="s">
        <v>34</v>
      </c>
      <c r="B93" s="34">
        <v>15.8</v>
      </c>
      <c r="C93" s="34">
        <v>11</v>
      </c>
      <c r="D93" s="34">
        <v>7.7</v>
      </c>
      <c r="E93" s="34">
        <v>5.6</v>
      </c>
      <c r="F93" s="34">
        <v>7.8</v>
      </c>
      <c r="G93" s="34">
        <v>8.8000000000000007</v>
      </c>
      <c r="H93" s="34">
        <v>4.2</v>
      </c>
      <c r="I93" s="34">
        <v>2.9</v>
      </c>
      <c r="J93" s="34">
        <v>4.7</v>
      </c>
      <c r="K93" s="34">
        <v>4.5</v>
      </c>
      <c r="L93" s="34">
        <v>3.2</v>
      </c>
      <c r="M93" s="34">
        <v>2.2000000000000002</v>
      </c>
      <c r="N93" s="34">
        <v>4</v>
      </c>
      <c r="O93" s="34">
        <v>3.2</v>
      </c>
      <c r="P93" s="34">
        <v>1.7</v>
      </c>
      <c r="Q93" s="34">
        <v>0.9</v>
      </c>
      <c r="R93" s="34">
        <v>3.6</v>
      </c>
      <c r="S93" s="34">
        <v>0.9</v>
      </c>
      <c r="T93" s="35" t="s">
        <v>32</v>
      </c>
    </row>
    <row r="94" spans="1:21">
      <c r="A94" s="31" t="s">
        <v>35</v>
      </c>
      <c r="B94" s="34">
        <v>0.1</v>
      </c>
      <c r="C94" s="34">
        <v>0.8</v>
      </c>
      <c r="D94" s="34">
        <v>0</v>
      </c>
      <c r="E94" s="34">
        <v>0</v>
      </c>
      <c r="F94" s="34">
        <v>0</v>
      </c>
      <c r="G94" s="34">
        <v>0</v>
      </c>
      <c r="H94" s="34">
        <v>0</v>
      </c>
      <c r="I94" s="34">
        <v>0</v>
      </c>
      <c r="J94" s="34">
        <v>0</v>
      </c>
      <c r="K94" s="34">
        <v>0</v>
      </c>
      <c r="L94" s="34">
        <v>0</v>
      </c>
      <c r="M94" s="34">
        <v>0</v>
      </c>
      <c r="N94" s="34">
        <v>0</v>
      </c>
      <c r="O94" s="34">
        <v>0</v>
      </c>
      <c r="P94" s="34">
        <v>0</v>
      </c>
      <c r="Q94" s="34">
        <v>0</v>
      </c>
      <c r="R94" s="34">
        <v>0</v>
      </c>
      <c r="S94" s="34">
        <v>0</v>
      </c>
      <c r="T94" s="35" t="s">
        <v>32</v>
      </c>
    </row>
    <row r="95" spans="1:21">
      <c r="A95" s="31" t="s">
        <v>36</v>
      </c>
      <c r="B95" s="34">
        <v>0</v>
      </c>
      <c r="C95" s="34">
        <v>0</v>
      </c>
      <c r="D95" s="34">
        <v>0</v>
      </c>
      <c r="E95" s="34">
        <v>0</v>
      </c>
      <c r="F95" s="34">
        <v>0.1</v>
      </c>
      <c r="G95" s="34">
        <v>0</v>
      </c>
      <c r="H95" s="34">
        <v>0.1</v>
      </c>
      <c r="I95" s="34">
        <v>0.1</v>
      </c>
      <c r="J95" s="34">
        <v>0.2</v>
      </c>
      <c r="K95" s="34">
        <v>0</v>
      </c>
      <c r="L95" s="34">
        <v>0.1</v>
      </c>
      <c r="M95" s="34">
        <v>0.1</v>
      </c>
      <c r="N95" s="34">
        <v>0.3</v>
      </c>
      <c r="O95" s="34">
        <v>0</v>
      </c>
      <c r="P95" s="34">
        <v>0.1</v>
      </c>
      <c r="Q95" s="34">
        <v>0.1</v>
      </c>
      <c r="R95" s="34">
        <v>0.3</v>
      </c>
      <c r="S95" s="34">
        <v>0</v>
      </c>
      <c r="T95" s="35" t="s">
        <v>32</v>
      </c>
    </row>
    <row r="96" spans="1:21">
      <c r="A96" s="31" t="s">
        <v>37</v>
      </c>
      <c r="B96" s="34">
        <v>0.4</v>
      </c>
      <c r="C96" s="34">
        <v>0.3</v>
      </c>
      <c r="D96" s="34">
        <v>0</v>
      </c>
      <c r="E96" s="34">
        <v>0</v>
      </c>
      <c r="F96" s="34">
        <v>0</v>
      </c>
      <c r="G96" s="34">
        <v>0</v>
      </c>
      <c r="H96" s="34">
        <v>0</v>
      </c>
      <c r="I96" s="34">
        <v>0</v>
      </c>
      <c r="J96" s="34">
        <v>0</v>
      </c>
      <c r="K96" s="34">
        <v>0</v>
      </c>
      <c r="L96" s="34">
        <v>0</v>
      </c>
      <c r="M96" s="34">
        <v>0</v>
      </c>
      <c r="N96" s="34">
        <v>0</v>
      </c>
      <c r="O96" s="34">
        <v>0</v>
      </c>
      <c r="P96" s="34">
        <v>0</v>
      </c>
      <c r="Q96" s="34">
        <v>0</v>
      </c>
      <c r="R96" s="34">
        <v>0</v>
      </c>
      <c r="S96" s="34">
        <v>0</v>
      </c>
      <c r="T96" s="35" t="s">
        <v>32</v>
      </c>
    </row>
    <row r="97" spans="1:21">
      <c r="A97" s="31" t="s">
        <v>38</v>
      </c>
      <c r="B97" s="34">
        <v>0.3</v>
      </c>
      <c r="C97" s="34">
        <v>0</v>
      </c>
      <c r="D97" s="34">
        <v>0.1</v>
      </c>
      <c r="E97" s="34">
        <v>0.1</v>
      </c>
      <c r="F97" s="34">
        <v>0.1</v>
      </c>
      <c r="G97" s="34">
        <v>0.1</v>
      </c>
      <c r="H97" s="34">
        <v>0.1</v>
      </c>
      <c r="I97" s="34">
        <v>0.1</v>
      </c>
      <c r="J97" s="34">
        <v>0.1</v>
      </c>
      <c r="K97" s="34">
        <v>0</v>
      </c>
      <c r="L97" s="34">
        <v>0.1</v>
      </c>
      <c r="M97" s="34">
        <v>0</v>
      </c>
      <c r="N97" s="34">
        <v>0.1</v>
      </c>
      <c r="O97" s="34">
        <v>0</v>
      </c>
      <c r="P97" s="34">
        <v>0.1</v>
      </c>
      <c r="Q97" s="34">
        <v>0</v>
      </c>
      <c r="R97" s="34">
        <v>0.1</v>
      </c>
      <c r="S97" s="34">
        <v>0</v>
      </c>
      <c r="T97" s="35" t="s">
        <v>32</v>
      </c>
    </row>
    <row r="100" spans="1:21">
      <c r="A100" s="22" t="s">
        <v>423</v>
      </c>
      <c r="B100" s="22"/>
      <c r="C100" s="22"/>
      <c r="D100" s="22"/>
      <c r="E100" s="22"/>
      <c r="F100" s="22"/>
      <c r="G100" s="22"/>
      <c r="H100" s="22"/>
      <c r="I100" s="22"/>
      <c r="J100" s="22"/>
      <c r="K100" s="22"/>
      <c r="L100" s="22"/>
      <c r="M100" s="22"/>
      <c r="N100" s="22"/>
      <c r="O100" s="22"/>
      <c r="P100" s="22"/>
      <c r="Q100" s="22"/>
      <c r="R100" s="22"/>
      <c r="S100" s="22"/>
      <c r="T100" s="22"/>
      <c r="U100" s="22"/>
    </row>
    <row r="101" spans="1:21">
      <c r="A101" s="23" t="s">
        <v>424</v>
      </c>
      <c r="B101" s="23"/>
      <c r="C101" s="23"/>
      <c r="D101" s="23"/>
      <c r="E101" s="23"/>
      <c r="F101" s="23"/>
      <c r="G101" s="23"/>
      <c r="H101" s="23"/>
      <c r="I101" s="23"/>
      <c r="J101" s="23"/>
      <c r="K101" s="23"/>
      <c r="L101" s="23"/>
      <c r="M101" s="23"/>
      <c r="N101" s="23"/>
      <c r="O101" s="23"/>
      <c r="P101" s="23"/>
      <c r="Q101" s="23"/>
      <c r="R101" s="23"/>
      <c r="S101" s="23"/>
      <c r="T101" s="23"/>
    </row>
    <row r="102" spans="1:21">
      <c r="A102" s="24" t="s">
        <v>108</v>
      </c>
      <c r="B102" s="299" t="s">
        <v>12</v>
      </c>
      <c r="C102" s="299" t="s">
        <v>13</v>
      </c>
      <c r="D102" s="299" t="s">
        <v>13</v>
      </c>
      <c r="E102" s="299" t="s">
        <v>14</v>
      </c>
      <c r="F102" s="299" t="s">
        <v>15</v>
      </c>
      <c r="G102" s="299" t="s">
        <v>16</v>
      </c>
      <c r="H102" s="299" t="s">
        <v>13</v>
      </c>
      <c r="I102" s="299" t="s">
        <v>14</v>
      </c>
      <c r="J102" s="299" t="s">
        <v>15</v>
      </c>
      <c r="K102" s="299" t="s">
        <v>16</v>
      </c>
      <c r="L102" s="299" t="s">
        <v>13</v>
      </c>
      <c r="M102" s="299" t="s">
        <v>14</v>
      </c>
      <c r="N102" s="299" t="s">
        <v>15</v>
      </c>
      <c r="O102" s="299" t="s">
        <v>16</v>
      </c>
      <c r="P102" s="299" t="s">
        <v>13</v>
      </c>
      <c r="Q102" s="299" t="s">
        <v>14</v>
      </c>
      <c r="R102" s="299" t="s">
        <v>15</v>
      </c>
      <c r="S102" s="299" t="s">
        <v>16</v>
      </c>
      <c r="T102" s="300"/>
    </row>
    <row r="103" spans="1:21">
      <c r="A103" s="26" t="s">
        <v>182</v>
      </c>
      <c r="B103" s="301">
        <v>2019</v>
      </c>
      <c r="C103" s="301">
        <v>2025</v>
      </c>
      <c r="D103" s="301">
        <v>2030</v>
      </c>
      <c r="E103" s="301">
        <v>2030</v>
      </c>
      <c r="F103" s="301">
        <v>2030</v>
      </c>
      <c r="G103" s="301">
        <v>2030</v>
      </c>
      <c r="H103" s="301">
        <v>2035</v>
      </c>
      <c r="I103" s="301">
        <v>2035</v>
      </c>
      <c r="J103" s="301">
        <v>2035</v>
      </c>
      <c r="K103" s="301">
        <v>2035</v>
      </c>
      <c r="L103" s="301">
        <v>2040</v>
      </c>
      <c r="M103" s="301">
        <v>2040</v>
      </c>
      <c r="N103" s="301">
        <v>2040</v>
      </c>
      <c r="O103" s="301">
        <v>2040</v>
      </c>
      <c r="P103" s="301">
        <v>2050</v>
      </c>
      <c r="Q103" s="301">
        <v>2050</v>
      </c>
      <c r="R103" s="301">
        <v>2050</v>
      </c>
      <c r="S103" s="301">
        <v>2050</v>
      </c>
      <c r="T103" s="302" t="s">
        <v>218</v>
      </c>
    </row>
    <row r="104" spans="1:21" s="20" customFormat="1">
      <c r="A104" s="24" t="s">
        <v>395</v>
      </c>
      <c r="B104" s="28">
        <v>736</v>
      </c>
      <c r="C104" s="28">
        <v>733</v>
      </c>
      <c r="D104" s="28">
        <v>701</v>
      </c>
      <c r="E104" s="28">
        <v>698</v>
      </c>
      <c r="F104" s="28">
        <v>702</v>
      </c>
      <c r="G104" s="28">
        <v>697</v>
      </c>
      <c r="H104" s="28">
        <v>609</v>
      </c>
      <c r="I104" s="28">
        <v>726</v>
      </c>
      <c r="J104" s="28">
        <v>737</v>
      </c>
      <c r="K104" s="28">
        <v>602</v>
      </c>
      <c r="L104" s="28">
        <v>446</v>
      </c>
      <c r="M104" s="28">
        <v>628</v>
      </c>
      <c r="N104" s="28">
        <v>686</v>
      </c>
      <c r="O104" s="28">
        <v>435</v>
      </c>
      <c r="P104" s="28">
        <v>372</v>
      </c>
      <c r="Q104" s="28">
        <v>558</v>
      </c>
      <c r="R104" s="28">
        <v>648</v>
      </c>
      <c r="S104" s="28">
        <v>246</v>
      </c>
      <c r="T104" s="30" t="s">
        <v>45</v>
      </c>
      <c r="U104" s="15"/>
    </row>
    <row r="105" spans="1:21">
      <c r="A105" s="31" t="s">
        <v>415</v>
      </c>
      <c r="B105" s="34">
        <v>736</v>
      </c>
      <c r="C105" s="34">
        <v>733</v>
      </c>
      <c r="D105" s="34">
        <v>668</v>
      </c>
      <c r="E105" s="34">
        <v>666</v>
      </c>
      <c r="F105" s="34">
        <v>668</v>
      </c>
      <c r="G105" s="34">
        <v>665</v>
      </c>
      <c r="H105" s="34">
        <v>550</v>
      </c>
      <c r="I105" s="34">
        <v>666</v>
      </c>
      <c r="J105" s="34">
        <v>639</v>
      </c>
      <c r="K105" s="34">
        <v>547</v>
      </c>
      <c r="L105" s="34">
        <v>335</v>
      </c>
      <c r="M105" s="34">
        <v>546</v>
      </c>
      <c r="N105" s="34">
        <v>549</v>
      </c>
      <c r="O105" s="34">
        <v>335</v>
      </c>
      <c r="P105" s="34">
        <v>222</v>
      </c>
      <c r="Q105" s="34">
        <v>433</v>
      </c>
      <c r="R105" s="34">
        <v>436</v>
      </c>
      <c r="S105" s="34">
        <v>114</v>
      </c>
      <c r="T105" s="35" t="s">
        <v>45</v>
      </c>
    </row>
    <row r="106" spans="1:21">
      <c r="A106" s="31" t="s">
        <v>425</v>
      </c>
      <c r="B106" s="34">
        <v>0</v>
      </c>
      <c r="C106" s="34">
        <v>0</v>
      </c>
      <c r="D106" s="34">
        <v>33</v>
      </c>
      <c r="E106" s="34">
        <v>32</v>
      </c>
      <c r="F106" s="34">
        <v>34</v>
      </c>
      <c r="G106" s="34">
        <v>32</v>
      </c>
      <c r="H106" s="34">
        <v>59</v>
      </c>
      <c r="I106" s="34">
        <v>60</v>
      </c>
      <c r="J106" s="34">
        <v>98</v>
      </c>
      <c r="K106" s="34">
        <v>55</v>
      </c>
      <c r="L106" s="34">
        <v>111</v>
      </c>
      <c r="M106" s="34">
        <v>82</v>
      </c>
      <c r="N106" s="34">
        <v>137</v>
      </c>
      <c r="O106" s="34">
        <v>100</v>
      </c>
      <c r="P106" s="34">
        <v>150</v>
      </c>
      <c r="Q106" s="34">
        <v>125</v>
      </c>
      <c r="R106" s="34">
        <v>212</v>
      </c>
      <c r="S106" s="34">
        <v>132</v>
      </c>
      <c r="T106" s="35" t="s">
        <v>45</v>
      </c>
    </row>
    <row r="109" spans="1:21">
      <c r="A109" s="22" t="s">
        <v>426</v>
      </c>
      <c r="B109" s="22"/>
      <c r="C109" s="22"/>
      <c r="D109" s="22"/>
      <c r="E109" s="22"/>
      <c r="F109" s="22"/>
      <c r="G109" s="22"/>
      <c r="H109" s="22"/>
      <c r="I109" s="22"/>
      <c r="J109" s="22"/>
      <c r="K109" s="22"/>
      <c r="L109" s="22"/>
      <c r="M109" s="22"/>
      <c r="N109" s="22"/>
      <c r="O109" s="22"/>
      <c r="P109" s="22"/>
      <c r="Q109" s="22"/>
      <c r="R109" s="22"/>
      <c r="S109" s="22"/>
      <c r="T109" s="22"/>
      <c r="U109" s="22"/>
    </row>
    <row r="110" spans="1:21">
      <c r="A110" s="23" t="s">
        <v>427</v>
      </c>
      <c r="B110" s="23"/>
      <c r="C110" s="23"/>
      <c r="D110" s="23"/>
      <c r="E110" s="23"/>
      <c r="F110" s="23"/>
      <c r="G110" s="23"/>
      <c r="H110" s="23"/>
      <c r="I110" s="23"/>
      <c r="J110" s="23"/>
      <c r="K110" s="23"/>
      <c r="L110" s="23"/>
      <c r="M110" s="23"/>
      <c r="N110" s="23"/>
      <c r="O110" s="23"/>
      <c r="P110" s="23"/>
      <c r="Q110" s="23"/>
      <c r="R110" s="23"/>
      <c r="S110" s="23"/>
      <c r="T110" s="23"/>
    </row>
    <row r="111" spans="1:21">
      <c r="A111" s="24" t="s">
        <v>108</v>
      </c>
      <c r="B111" s="299" t="s">
        <v>12</v>
      </c>
      <c r="C111" s="299" t="s">
        <v>13</v>
      </c>
      <c r="D111" s="299" t="s">
        <v>13</v>
      </c>
      <c r="E111" s="299" t="s">
        <v>14</v>
      </c>
      <c r="F111" s="299" t="s">
        <v>15</v>
      </c>
      <c r="G111" s="299" t="s">
        <v>16</v>
      </c>
      <c r="H111" s="299" t="s">
        <v>13</v>
      </c>
      <c r="I111" s="299" t="s">
        <v>14</v>
      </c>
      <c r="J111" s="299" t="s">
        <v>15</v>
      </c>
      <c r="K111" s="299" t="s">
        <v>16</v>
      </c>
      <c r="L111" s="299" t="s">
        <v>13</v>
      </c>
      <c r="M111" s="299" t="s">
        <v>14</v>
      </c>
      <c r="N111" s="299" t="s">
        <v>15</v>
      </c>
      <c r="O111" s="299" t="s">
        <v>16</v>
      </c>
      <c r="P111" s="299" t="s">
        <v>13</v>
      </c>
      <c r="Q111" s="299" t="s">
        <v>14</v>
      </c>
      <c r="R111" s="299" t="s">
        <v>15</v>
      </c>
      <c r="S111" s="299" t="s">
        <v>16</v>
      </c>
      <c r="T111" s="300"/>
    </row>
    <row r="112" spans="1:21">
      <c r="A112" s="26" t="s">
        <v>182</v>
      </c>
      <c r="B112" s="301">
        <v>2019</v>
      </c>
      <c r="C112" s="301">
        <v>2025</v>
      </c>
      <c r="D112" s="301">
        <v>2030</v>
      </c>
      <c r="E112" s="301">
        <v>2030</v>
      </c>
      <c r="F112" s="301">
        <v>2030</v>
      </c>
      <c r="G112" s="301">
        <v>2030</v>
      </c>
      <c r="H112" s="301">
        <v>2035</v>
      </c>
      <c r="I112" s="301">
        <v>2035</v>
      </c>
      <c r="J112" s="301">
        <v>2035</v>
      </c>
      <c r="K112" s="301">
        <v>2035</v>
      </c>
      <c r="L112" s="301">
        <v>2040</v>
      </c>
      <c r="M112" s="301">
        <v>2040</v>
      </c>
      <c r="N112" s="301">
        <v>2040</v>
      </c>
      <c r="O112" s="301">
        <v>2040</v>
      </c>
      <c r="P112" s="301">
        <v>2050</v>
      </c>
      <c r="Q112" s="301">
        <v>2050</v>
      </c>
      <c r="R112" s="301">
        <v>2050</v>
      </c>
      <c r="S112" s="301">
        <v>2050</v>
      </c>
      <c r="T112" s="302" t="s">
        <v>218</v>
      </c>
    </row>
    <row r="113" spans="1:21" s="20" customFormat="1">
      <c r="A113" s="24" t="s">
        <v>395</v>
      </c>
      <c r="B113" s="28">
        <v>760</v>
      </c>
      <c r="C113" s="28">
        <v>730</v>
      </c>
      <c r="D113" s="28">
        <v>722</v>
      </c>
      <c r="E113" s="28">
        <v>716</v>
      </c>
      <c r="F113" s="28">
        <v>725</v>
      </c>
      <c r="G113" s="28">
        <v>717</v>
      </c>
      <c r="H113" s="28">
        <v>635</v>
      </c>
      <c r="I113" s="28">
        <v>752</v>
      </c>
      <c r="J113" s="28">
        <v>778</v>
      </c>
      <c r="K113" s="28">
        <v>622</v>
      </c>
      <c r="L113" s="28">
        <v>475</v>
      </c>
      <c r="M113" s="28">
        <v>657</v>
      </c>
      <c r="N113" s="28">
        <v>734</v>
      </c>
      <c r="O113" s="28">
        <v>453</v>
      </c>
      <c r="P113" s="28">
        <v>417</v>
      </c>
      <c r="Q113" s="28">
        <v>598</v>
      </c>
      <c r="R113" s="28">
        <v>726</v>
      </c>
      <c r="S113" s="28">
        <v>266</v>
      </c>
      <c r="T113" s="30" t="s">
        <v>32</v>
      </c>
      <c r="U113" s="15"/>
    </row>
    <row r="114" spans="1:21">
      <c r="A114" s="31" t="s">
        <v>24</v>
      </c>
      <c r="B114" s="34">
        <v>0</v>
      </c>
      <c r="C114" s="34">
        <v>0</v>
      </c>
      <c r="D114" s="34">
        <v>0</v>
      </c>
      <c r="E114" s="34">
        <v>0</v>
      </c>
      <c r="F114" s="34">
        <v>0</v>
      </c>
      <c r="G114" s="34">
        <v>0</v>
      </c>
      <c r="H114" s="34">
        <v>0</v>
      </c>
      <c r="I114" s="34">
        <v>0</v>
      </c>
      <c r="J114" s="34">
        <v>0</v>
      </c>
      <c r="K114" s="34">
        <v>0</v>
      </c>
      <c r="L114" s="34">
        <v>0</v>
      </c>
      <c r="M114" s="34">
        <v>0</v>
      </c>
      <c r="N114" s="34">
        <v>0</v>
      </c>
      <c r="O114" s="34">
        <v>0</v>
      </c>
      <c r="P114" s="34">
        <v>0</v>
      </c>
      <c r="Q114" s="34">
        <v>0</v>
      </c>
      <c r="R114" s="34">
        <v>0</v>
      </c>
      <c r="S114" s="34">
        <v>0</v>
      </c>
      <c r="T114" s="35" t="s">
        <v>32</v>
      </c>
    </row>
    <row r="115" spans="1:21">
      <c r="A115" s="31" t="s">
        <v>33</v>
      </c>
      <c r="B115" s="34">
        <v>0</v>
      </c>
      <c r="C115" s="34">
        <v>6</v>
      </c>
      <c r="D115" s="34">
        <v>11</v>
      </c>
      <c r="E115" s="34">
        <v>10</v>
      </c>
      <c r="F115" s="34">
        <v>12</v>
      </c>
      <c r="G115" s="34">
        <v>11</v>
      </c>
      <c r="H115" s="34">
        <v>13</v>
      </c>
      <c r="I115" s="34">
        <v>29</v>
      </c>
      <c r="J115" s="34">
        <v>24</v>
      </c>
      <c r="K115" s="34">
        <v>10</v>
      </c>
      <c r="L115" s="34">
        <v>17</v>
      </c>
      <c r="M115" s="34">
        <v>36</v>
      </c>
      <c r="N115" s="34">
        <v>27</v>
      </c>
      <c r="O115" s="34">
        <v>9</v>
      </c>
      <c r="P115" s="34">
        <v>50</v>
      </c>
      <c r="Q115" s="34">
        <v>60</v>
      </c>
      <c r="R115" s="34">
        <v>58</v>
      </c>
      <c r="S115" s="34">
        <v>16</v>
      </c>
      <c r="T115" s="35" t="s">
        <v>32</v>
      </c>
    </row>
    <row r="116" spans="1:21">
      <c r="A116" s="31" t="s">
        <v>34</v>
      </c>
      <c r="B116" s="34">
        <v>0</v>
      </c>
      <c r="C116" s="34">
        <v>3</v>
      </c>
      <c r="D116" s="34">
        <v>5</v>
      </c>
      <c r="E116" s="34">
        <v>0</v>
      </c>
      <c r="F116" s="34">
        <v>7</v>
      </c>
      <c r="G116" s="34">
        <v>0</v>
      </c>
      <c r="H116" s="34">
        <v>5</v>
      </c>
      <c r="I116" s="34">
        <v>1</v>
      </c>
      <c r="J116" s="34">
        <v>6</v>
      </c>
      <c r="K116" s="34">
        <v>0</v>
      </c>
      <c r="L116" s="34">
        <v>1</v>
      </c>
      <c r="M116" s="34">
        <v>0</v>
      </c>
      <c r="N116" s="34">
        <v>6</v>
      </c>
      <c r="O116" s="34">
        <v>0</v>
      </c>
      <c r="P116" s="34">
        <v>1</v>
      </c>
      <c r="Q116" s="34">
        <v>0</v>
      </c>
      <c r="R116" s="34">
        <v>6</v>
      </c>
      <c r="S116" s="34">
        <v>0</v>
      </c>
      <c r="T116" s="35" t="s">
        <v>32</v>
      </c>
    </row>
    <row r="117" spans="1:21">
      <c r="A117" s="31" t="s">
        <v>35</v>
      </c>
      <c r="B117" s="34">
        <v>0</v>
      </c>
      <c r="C117" s="34">
        <v>0</v>
      </c>
      <c r="D117" s="34">
        <v>0</v>
      </c>
      <c r="E117" s="34">
        <v>0</v>
      </c>
      <c r="F117" s="34">
        <v>0</v>
      </c>
      <c r="G117" s="34">
        <v>0</v>
      </c>
      <c r="H117" s="34">
        <v>0</v>
      </c>
      <c r="I117" s="34">
        <v>0</v>
      </c>
      <c r="J117" s="34">
        <v>0</v>
      </c>
      <c r="K117" s="34">
        <v>0</v>
      </c>
      <c r="L117" s="34">
        <v>0</v>
      </c>
      <c r="M117" s="34">
        <v>0</v>
      </c>
      <c r="N117" s="34">
        <v>0</v>
      </c>
      <c r="O117" s="34">
        <v>0</v>
      </c>
      <c r="P117" s="34">
        <v>0</v>
      </c>
      <c r="Q117" s="34">
        <v>0</v>
      </c>
      <c r="R117" s="34">
        <v>0</v>
      </c>
      <c r="S117" s="34">
        <v>0</v>
      </c>
      <c r="T117" s="35" t="s">
        <v>32</v>
      </c>
    </row>
    <row r="118" spans="1:21">
      <c r="A118" s="31" t="s">
        <v>187</v>
      </c>
      <c r="B118" s="34">
        <v>0</v>
      </c>
      <c r="C118" s="34">
        <v>12</v>
      </c>
      <c r="D118" s="34">
        <v>23</v>
      </c>
      <c r="E118" s="34">
        <v>23</v>
      </c>
      <c r="F118" s="34">
        <v>23</v>
      </c>
      <c r="G118" s="34">
        <v>23</v>
      </c>
      <c r="H118" s="34">
        <v>45</v>
      </c>
      <c r="I118" s="34">
        <v>32</v>
      </c>
      <c r="J118" s="34">
        <v>83</v>
      </c>
      <c r="K118" s="34">
        <v>39</v>
      </c>
      <c r="L118" s="34">
        <v>92</v>
      </c>
      <c r="M118" s="34">
        <v>41</v>
      </c>
      <c r="N118" s="34">
        <v>121</v>
      </c>
      <c r="O118" s="34">
        <v>82</v>
      </c>
      <c r="P118" s="34">
        <v>104</v>
      </c>
      <c r="Q118" s="34">
        <v>60</v>
      </c>
      <c r="R118" s="34">
        <v>183</v>
      </c>
      <c r="S118" s="34">
        <v>104</v>
      </c>
      <c r="T118" s="35" t="s">
        <v>32</v>
      </c>
    </row>
    <row r="119" spans="1:21">
      <c r="A119" s="31" t="s">
        <v>37</v>
      </c>
      <c r="B119" s="34">
        <v>0</v>
      </c>
      <c r="C119" s="34">
        <v>0</v>
      </c>
      <c r="D119" s="34">
        <v>0</v>
      </c>
      <c r="E119" s="34">
        <v>0</v>
      </c>
      <c r="F119" s="34">
        <v>0</v>
      </c>
      <c r="G119" s="34">
        <v>0</v>
      </c>
      <c r="H119" s="34">
        <v>0</v>
      </c>
      <c r="I119" s="34">
        <v>0</v>
      </c>
      <c r="J119" s="34">
        <v>0</v>
      </c>
      <c r="K119" s="34">
        <v>0</v>
      </c>
      <c r="L119" s="34">
        <v>0</v>
      </c>
      <c r="M119" s="34">
        <v>0</v>
      </c>
      <c r="N119" s="34">
        <v>0</v>
      </c>
      <c r="O119" s="34">
        <v>0</v>
      </c>
      <c r="P119" s="34">
        <v>0</v>
      </c>
      <c r="Q119" s="34">
        <v>0</v>
      </c>
      <c r="R119" s="34">
        <v>0</v>
      </c>
      <c r="S119" s="34">
        <v>0</v>
      </c>
      <c r="T119" s="35" t="s">
        <v>32</v>
      </c>
    </row>
    <row r="120" spans="1:21">
      <c r="A120" s="31" t="s">
        <v>38</v>
      </c>
      <c r="B120" s="34">
        <v>746</v>
      </c>
      <c r="C120" s="34">
        <v>705</v>
      </c>
      <c r="D120" s="34">
        <v>676</v>
      </c>
      <c r="E120" s="34">
        <v>676</v>
      </c>
      <c r="F120" s="34">
        <v>676</v>
      </c>
      <c r="G120" s="34">
        <v>676</v>
      </c>
      <c r="H120" s="34">
        <v>558</v>
      </c>
      <c r="I120" s="34">
        <v>676</v>
      </c>
      <c r="J120" s="34">
        <v>646</v>
      </c>
      <c r="K120" s="34">
        <v>560</v>
      </c>
      <c r="L120" s="34">
        <v>344</v>
      </c>
      <c r="M120" s="34">
        <v>559</v>
      </c>
      <c r="N120" s="34">
        <v>558</v>
      </c>
      <c r="O120" s="34">
        <v>348</v>
      </c>
      <c r="P120" s="34">
        <v>228</v>
      </c>
      <c r="Q120" s="34">
        <v>444</v>
      </c>
      <c r="R120" s="34">
        <v>442</v>
      </c>
      <c r="S120" s="34">
        <v>128</v>
      </c>
      <c r="T120" s="35" t="s">
        <v>32</v>
      </c>
    </row>
    <row r="121" spans="1:21">
      <c r="A121" s="31" t="s">
        <v>39</v>
      </c>
      <c r="B121" s="34">
        <v>14</v>
      </c>
      <c r="C121" s="34">
        <v>4</v>
      </c>
      <c r="D121" s="34">
        <v>7</v>
      </c>
      <c r="E121" s="34">
        <v>7</v>
      </c>
      <c r="F121" s="34">
        <v>7</v>
      </c>
      <c r="G121" s="34">
        <v>7</v>
      </c>
      <c r="H121" s="34">
        <v>14</v>
      </c>
      <c r="I121" s="34">
        <v>14</v>
      </c>
      <c r="J121" s="34">
        <v>19</v>
      </c>
      <c r="K121" s="34">
        <v>13</v>
      </c>
      <c r="L121" s="34">
        <v>21</v>
      </c>
      <c r="M121" s="34">
        <v>21</v>
      </c>
      <c r="N121" s="34">
        <v>22</v>
      </c>
      <c r="O121" s="34">
        <v>14</v>
      </c>
      <c r="P121" s="34">
        <v>34</v>
      </c>
      <c r="Q121" s="34">
        <v>34</v>
      </c>
      <c r="R121" s="34">
        <v>37</v>
      </c>
      <c r="S121" s="34">
        <v>18</v>
      </c>
      <c r="T121" s="35" t="s">
        <v>32</v>
      </c>
    </row>
    <row r="122" spans="1:21">
      <c r="A122" s="31" t="s">
        <v>40</v>
      </c>
      <c r="B122" s="34">
        <v>0</v>
      </c>
      <c r="C122" s="34">
        <v>0</v>
      </c>
      <c r="D122" s="34">
        <v>0</v>
      </c>
      <c r="E122" s="34">
        <v>0</v>
      </c>
      <c r="F122" s="34">
        <v>0</v>
      </c>
      <c r="G122" s="34">
        <v>0</v>
      </c>
      <c r="H122" s="34">
        <v>0</v>
      </c>
      <c r="I122" s="34">
        <v>0</v>
      </c>
      <c r="J122" s="34">
        <v>0</v>
      </c>
      <c r="K122" s="34">
        <v>0</v>
      </c>
      <c r="L122" s="34">
        <v>0</v>
      </c>
      <c r="M122" s="34">
        <v>0</v>
      </c>
      <c r="N122" s="34">
        <v>0</v>
      </c>
      <c r="O122" s="34">
        <v>0</v>
      </c>
      <c r="P122" s="34">
        <v>0</v>
      </c>
      <c r="Q122" s="34">
        <v>0</v>
      </c>
      <c r="R122" s="34">
        <v>0</v>
      </c>
      <c r="S122" s="34">
        <v>0</v>
      </c>
      <c r="T122" s="35" t="s">
        <v>32</v>
      </c>
    </row>
    <row r="125" spans="1:21">
      <c r="A125" s="22" t="s">
        <v>428</v>
      </c>
      <c r="B125" s="22"/>
      <c r="C125" s="22"/>
      <c r="D125" s="22"/>
      <c r="E125" s="22"/>
      <c r="F125" s="22"/>
      <c r="G125" s="22"/>
      <c r="H125" s="22"/>
      <c r="I125" s="22"/>
      <c r="J125" s="22"/>
      <c r="K125" s="22"/>
      <c r="L125" s="22"/>
      <c r="M125" s="22"/>
      <c r="N125" s="22"/>
      <c r="O125" s="22"/>
      <c r="P125" s="22"/>
      <c r="Q125" s="22"/>
      <c r="R125" s="22"/>
      <c r="S125" s="22"/>
      <c r="T125" s="22"/>
      <c r="U125" s="22"/>
    </row>
    <row r="126" spans="1:21">
      <c r="A126" s="23" t="s">
        <v>429</v>
      </c>
      <c r="B126" s="23"/>
      <c r="C126" s="23"/>
      <c r="D126" s="23"/>
      <c r="E126" s="23"/>
      <c r="F126" s="23"/>
      <c r="G126" s="23"/>
      <c r="H126" s="23"/>
      <c r="I126" s="23"/>
      <c r="J126" s="23"/>
      <c r="K126" s="23"/>
      <c r="L126" s="23"/>
      <c r="M126" s="23"/>
      <c r="N126" s="23"/>
      <c r="O126" s="23"/>
      <c r="P126" s="23"/>
      <c r="Q126" s="23"/>
      <c r="R126" s="23"/>
      <c r="S126" s="23"/>
      <c r="T126" s="23"/>
    </row>
    <row r="127" spans="1:21">
      <c r="A127" s="24" t="s">
        <v>108</v>
      </c>
      <c r="B127" s="299" t="s">
        <v>12</v>
      </c>
      <c r="C127" s="299" t="s">
        <v>13</v>
      </c>
      <c r="D127" s="299" t="s">
        <v>13</v>
      </c>
      <c r="E127" s="299" t="s">
        <v>14</v>
      </c>
      <c r="F127" s="299" t="s">
        <v>15</v>
      </c>
      <c r="G127" s="299" t="s">
        <v>16</v>
      </c>
      <c r="H127" s="299" t="s">
        <v>13</v>
      </c>
      <c r="I127" s="299" t="s">
        <v>14</v>
      </c>
      <c r="J127" s="299" t="s">
        <v>15</v>
      </c>
      <c r="K127" s="299" t="s">
        <v>16</v>
      </c>
      <c r="L127" s="299" t="s">
        <v>13</v>
      </c>
      <c r="M127" s="299" t="s">
        <v>14</v>
      </c>
      <c r="N127" s="299" t="s">
        <v>15</v>
      </c>
      <c r="O127" s="299" t="s">
        <v>16</v>
      </c>
      <c r="P127" s="299" t="s">
        <v>13</v>
      </c>
      <c r="Q127" s="299" t="s">
        <v>14</v>
      </c>
      <c r="R127" s="299" t="s">
        <v>15</v>
      </c>
      <c r="S127" s="299" t="s">
        <v>16</v>
      </c>
      <c r="T127" s="300"/>
    </row>
    <row r="128" spans="1:21">
      <c r="A128" s="26" t="s">
        <v>182</v>
      </c>
      <c r="B128" s="301">
        <v>2019</v>
      </c>
      <c r="C128" s="301">
        <v>2025</v>
      </c>
      <c r="D128" s="301">
        <v>2030</v>
      </c>
      <c r="E128" s="301">
        <v>2030</v>
      </c>
      <c r="F128" s="301">
        <v>2030</v>
      </c>
      <c r="G128" s="301">
        <v>2030</v>
      </c>
      <c r="H128" s="301">
        <v>2035</v>
      </c>
      <c r="I128" s="301">
        <v>2035</v>
      </c>
      <c r="J128" s="301">
        <v>2035</v>
      </c>
      <c r="K128" s="301">
        <v>2035</v>
      </c>
      <c r="L128" s="301">
        <v>2040</v>
      </c>
      <c r="M128" s="301">
        <v>2040</v>
      </c>
      <c r="N128" s="301">
        <v>2040</v>
      </c>
      <c r="O128" s="301">
        <v>2040</v>
      </c>
      <c r="P128" s="301">
        <v>2050</v>
      </c>
      <c r="Q128" s="301">
        <v>2050</v>
      </c>
      <c r="R128" s="301">
        <v>2050</v>
      </c>
      <c r="S128" s="301">
        <v>2050</v>
      </c>
      <c r="T128" s="302" t="s">
        <v>218</v>
      </c>
    </row>
    <row r="129" spans="1:21" s="20" customFormat="1">
      <c r="A129" s="24" t="s">
        <v>395</v>
      </c>
      <c r="B129" s="28">
        <v>228</v>
      </c>
      <c r="C129" s="28">
        <v>223</v>
      </c>
      <c r="D129" s="28">
        <v>236</v>
      </c>
      <c r="E129" s="28">
        <v>232</v>
      </c>
      <c r="F129" s="28">
        <v>240</v>
      </c>
      <c r="G129" s="28">
        <v>228</v>
      </c>
      <c r="H129" s="28">
        <v>238</v>
      </c>
      <c r="I129" s="28">
        <v>239</v>
      </c>
      <c r="J129" s="28">
        <v>246</v>
      </c>
      <c r="K129" s="28">
        <v>203</v>
      </c>
      <c r="L129" s="28">
        <v>253</v>
      </c>
      <c r="M129" s="28">
        <v>256</v>
      </c>
      <c r="N129" s="28">
        <v>225</v>
      </c>
      <c r="O129" s="28">
        <v>184</v>
      </c>
      <c r="P129" s="28">
        <v>268</v>
      </c>
      <c r="Q129" s="28">
        <v>266</v>
      </c>
      <c r="R129" s="28">
        <v>216</v>
      </c>
      <c r="S129" s="28">
        <v>142</v>
      </c>
      <c r="T129" s="30" t="s">
        <v>32</v>
      </c>
      <c r="U129" s="15"/>
    </row>
    <row r="130" spans="1:21">
      <c r="A130" s="31" t="s">
        <v>24</v>
      </c>
      <c r="B130" s="34">
        <v>13</v>
      </c>
      <c r="C130" s="34">
        <v>15</v>
      </c>
      <c r="D130" s="34">
        <v>21</v>
      </c>
      <c r="E130" s="34">
        <v>22</v>
      </c>
      <c r="F130" s="34">
        <v>19</v>
      </c>
      <c r="G130" s="34">
        <v>18</v>
      </c>
      <c r="H130" s="34">
        <v>25</v>
      </c>
      <c r="I130" s="34">
        <v>31</v>
      </c>
      <c r="J130" s="34">
        <v>22</v>
      </c>
      <c r="K130" s="34">
        <v>19</v>
      </c>
      <c r="L130" s="34">
        <v>37</v>
      </c>
      <c r="M130" s="34">
        <v>48</v>
      </c>
      <c r="N130" s="34">
        <v>25</v>
      </c>
      <c r="O130" s="34">
        <v>19</v>
      </c>
      <c r="P130" s="34">
        <v>47</v>
      </c>
      <c r="Q130" s="34">
        <v>62</v>
      </c>
      <c r="R130" s="34">
        <v>33</v>
      </c>
      <c r="S130" s="34">
        <v>20</v>
      </c>
      <c r="T130" s="35" t="s">
        <v>32</v>
      </c>
    </row>
    <row r="131" spans="1:21">
      <c r="A131" s="31" t="s">
        <v>33</v>
      </c>
      <c r="B131" s="34">
        <v>0</v>
      </c>
      <c r="C131" s="34">
        <v>1</v>
      </c>
      <c r="D131" s="34">
        <v>11</v>
      </c>
      <c r="E131" s="34">
        <v>14</v>
      </c>
      <c r="F131" s="34">
        <v>13</v>
      </c>
      <c r="G131" s="34">
        <v>11</v>
      </c>
      <c r="H131" s="34">
        <v>13</v>
      </c>
      <c r="I131" s="34">
        <v>16</v>
      </c>
      <c r="J131" s="34">
        <v>16</v>
      </c>
      <c r="K131" s="34">
        <v>17</v>
      </c>
      <c r="L131" s="34">
        <v>20</v>
      </c>
      <c r="M131" s="34">
        <v>21</v>
      </c>
      <c r="N131" s="34">
        <v>14</v>
      </c>
      <c r="O131" s="34">
        <v>24</v>
      </c>
      <c r="P131" s="34">
        <v>29</v>
      </c>
      <c r="Q131" s="34">
        <v>32</v>
      </c>
      <c r="R131" s="34">
        <v>17</v>
      </c>
      <c r="S131" s="34">
        <v>27</v>
      </c>
      <c r="T131" s="35" t="s">
        <v>32</v>
      </c>
    </row>
    <row r="132" spans="1:21">
      <c r="A132" s="31" t="s">
        <v>34</v>
      </c>
      <c r="B132" s="34">
        <v>52</v>
      </c>
      <c r="C132" s="34">
        <v>53</v>
      </c>
      <c r="D132" s="34">
        <v>55</v>
      </c>
      <c r="E132" s="34">
        <v>48</v>
      </c>
      <c r="F132" s="34">
        <v>60</v>
      </c>
      <c r="G132" s="34">
        <v>51</v>
      </c>
      <c r="H132" s="34">
        <v>47</v>
      </c>
      <c r="I132" s="34">
        <v>40</v>
      </c>
      <c r="J132" s="34">
        <v>59</v>
      </c>
      <c r="K132" s="34">
        <v>40</v>
      </c>
      <c r="L132" s="34">
        <v>40</v>
      </c>
      <c r="M132" s="34">
        <v>28</v>
      </c>
      <c r="N132" s="34">
        <v>55</v>
      </c>
      <c r="O132" s="34">
        <v>33</v>
      </c>
      <c r="P132" s="34">
        <v>35</v>
      </c>
      <c r="Q132" s="34">
        <v>12</v>
      </c>
      <c r="R132" s="34">
        <v>57</v>
      </c>
      <c r="S132" s="34">
        <v>13</v>
      </c>
      <c r="T132" s="35" t="s">
        <v>32</v>
      </c>
    </row>
    <row r="133" spans="1:21">
      <c r="A133" s="31" t="s">
        <v>35</v>
      </c>
      <c r="B133" s="34">
        <v>18</v>
      </c>
      <c r="C133" s="34">
        <v>8</v>
      </c>
      <c r="D133" s="34">
        <v>6</v>
      </c>
      <c r="E133" s="34">
        <v>6</v>
      </c>
      <c r="F133" s="34">
        <v>6</v>
      </c>
      <c r="G133" s="34">
        <v>5</v>
      </c>
      <c r="H133" s="34">
        <v>6</v>
      </c>
      <c r="I133" s="34">
        <v>6</v>
      </c>
      <c r="J133" s="34">
        <v>6</v>
      </c>
      <c r="K133" s="34">
        <v>5</v>
      </c>
      <c r="L133" s="34">
        <v>5</v>
      </c>
      <c r="M133" s="34">
        <v>5</v>
      </c>
      <c r="N133" s="34">
        <v>6</v>
      </c>
      <c r="O133" s="34">
        <v>5</v>
      </c>
      <c r="P133" s="34">
        <v>5</v>
      </c>
      <c r="Q133" s="34">
        <v>5</v>
      </c>
      <c r="R133" s="34">
        <v>5</v>
      </c>
      <c r="S133" s="34">
        <v>4</v>
      </c>
      <c r="T133" s="35" t="s">
        <v>32</v>
      </c>
    </row>
    <row r="134" spans="1:21">
      <c r="A134" s="31" t="s">
        <v>187</v>
      </c>
      <c r="B134" s="34">
        <v>0</v>
      </c>
      <c r="C134" s="34">
        <v>0</v>
      </c>
      <c r="D134" s="34">
        <v>6</v>
      </c>
      <c r="E134" s="34">
        <v>6</v>
      </c>
      <c r="F134" s="34">
        <v>6</v>
      </c>
      <c r="G134" s="34">
        <v>6</v>
      </c>
      <c r="H134" s="34">
        <v>14</v>
      </c>
      <c r="I134" s="34">
        <v>13</v>
      </c>
      <c r="J134" s="34">
        <v>24</v>
      </c>
      <c r="K134" s="34">
        <v>12</v>
      </c>
      <c r="L134" s="34">
        <v>29</v>
      </c>
      <c r="M134" s="34">
        <v>20</v>
      </c>
      <c r="N134" s="34">
        <v>36</v>
      </c>
      <c r="O134" s="34">
        <v>25</v>
      </c>
      <c r="P134" s="34">
        <v>42</v>
      </c>
      <c r="Q134" s="34">
        <v>29</v>
      </c>
      <c r="R134" s="34">
        <v>59</v>
      </c>
      <c r="S134" s="34">
        <v>34</v>
      </c>
      <c r="T134" s="35" t="s">
        <v>32</v>
      </c>
    </row>
    <row r="135" spans="1:21">
      <c r="A135" s="31" t="s">
        <v>37</v>
      </c>
      <c r="B135" s="34">
        <v>0</v>
      </c>
      <c r="C135" s="34">
        <v>0</v>
      </c>
      <c r="D135" s="34">
        <v>1</v>
      </c>
      <c r="E135" s="34">
        <v>1</v>
      </c>
      <c r="F135" s="34">
        <v>1</v>
      </c>
      <c r="G135" s="34">
        <v>1</v>
      </c>
      <c r="H135" s="34">
        <v>1</v>
      </c>
      <c r="I135" s="34">
        <v>1</v>
      </c>
      <c r="J135" s="34">
        <v>1</v>
      </c>
      <c r="K135" s="34">
        <v>0</v>
      </c>
      <c r="L135" s="34">
        <v>0</v>
      </c>
      <c r="M135" s="34">
        <v>0</v>
      </c>
      <c r="N135" s="34">
        <v>0</v>
      </c>
      <c r="O135" s="34">
        <v>0</v>
      </c>
      <c r="P135" s="34">
        <v>0</v>
      </c>
      <c r="Q135" s="34">
        <v>0</v>
      </c>
      <c r="R135" s="34">
        <v>0</v>
      </c>
      <c r="S135" s="34">
        <v>0</v>
      </c>
      <c r="T135" s="35" t="s">
        <v>32</v>
      </c>
    </row>
    <row r="136" spans="1:21">
      <c r="A136" s="31" t="s">
        <v>38</v>
      </c>
      <c r="B136" s="34">
        <v>132</v>
      </c>
      <c r="C136" s="34">
        <v>133</v>
      </c>
      <c r="D136" s="34">
        <v>131</v>
      </c>
      <c r="E136" s="34">
        <v>130</v>
      </c>
      <c r="F136" s="34">
        <v>130</v>
      </c>
      <c r="G136" s="34">
        <v>130</v>
      </c>
      <c r="H136" s="34">
        <v>123</v>
      </c>
      <c r="I136" s="34">
        <v>123</v>
      </c>
      <c r="J136" s="34">
        <v>112</v>
      </c>
      <c r="K136" s="34">
        <v>103</v>
      </c>
      <c r="L136" s="34">
        <v>113</v>
      </c>
      <c r="M136" s="34">
        <v>125</v>
      </c>
      <c r="N136" s="34">
        <v>79</v>
      </c>
      <c r="O136" s="34">
        <v>68</v>
      </c>
      <c r="P136" s="34">
        <v>100</v>
      </c>
      <c r="Q136" s="34">
        <v>116</v>
      </c>
      <c r="R136" s="34">
        <v>34</v>
      </c>
      <c r="S136" s="34">
        <v>30</v>
      </c>
      <c r="T136" s="35" t="s">
        <v>32</v>
      </c>
    </row>
    <row r="137" spans="1:21">
      <c r="A137" s="31" t="s">
        <v>39</v>
      </c>
      <c r="B137" s="34">
        <v>13</v>
      </c>
      <c r="C137" s="34">
        <v>13</v>
      </c>
      <c r="D137" s="34">
        <v>5</v>
      </c>
      <c r="E137" s="34">
        <v>5</v>
      </c>
      <c r="F137" s="34">
        <v>5</v>
      </c>
      <c r="G137" s="34">
        <v>5</v>
      </c>
      <c r="H137" s="34">
        <v>9</v>
      </c>
      <c r="I137" s="34">
        <v>9</v>
      </c>
      <c r="J137" s="34">
        <v>5</v>
      </c>
      <c r="K137" s="34">
        <v>5</v>
      </c>
      <c r="L137" s="34">
        <v>9</v>
      </c>
      <c r="M137" s="34">
        <v>9</v>
      </c>
      <c r="N137" s="34">
        <v>9</v>
      </c>
      <c r="O137" s="34">
        <v>7</v>
      </c>
      <c r="P137" s="34">
        <v>10</v>
      </c>
      <c r="Q137" s="34">
        <v>10</v>
      </c>
      <c r="R137" s="34">
        <v>10</v>
      </c>
      <c r="S137" s="34">
        <v>7</v>
      </c>
      <c r="T137" s="35" t="s">
        <v>32</v>
      </c>
    </row>
    <row r="138" spans="1:21">
      <c r="A138" s="31" t="s">
        <v>40</v>
      </c>
      <c r="B138" s="34">
        <v>0</v>
      </c>
      <c r="C138" s="34">
        <v>0</v>
      </c>
      <c r="D138" s="34">
        <v>0</v>
      </c>
      <c r="E138" s="34">
        <v>0</v>
      </c>
      <c r="F138" s="34">
        <v>0</v>
      </c>
      <c r="G138" s="34">
        <v>1</v>
      </c>
      <c r="H138" s="34">
        <v>0</v>
      </c>
      <c r="I138" s="34">
        <v>0</v>
      </c>
      <c r="J138" s="34">
        <v>1</v>
      </c>
      <c r="K138" s="34">
        <v>2</v>
      </c>
      <c r="L138" s="34">
        <v>0</v>
      </c>
      <c r="M138" s="34">
        <v>0</v>
      </c>
      <c r="N138" s="34">
        <v>1</v>
      </c>
      <c r="O138" s="34">
        <v>3</v>
      </c>
      <c r="P138" s="34">
        <v>0</v>
      </c>
      <c r="Q138" s="34">
        <v>0</v>
      </c>
      <c r="R138" s="34">
        <v>1</v>
      </c>
      <c r="S138" s="34">
        <v>7</v>
      </c>
      <c r="T138" s="35" t="s">
        <v>32</v>
      </c>
    </row>
    <row r="141" spans="1:21">
      <c r="A141" s="22" t="s">
        <v>430</v>
      </c>
      <c r="B141" s="22"/>
      <c r="C141" s="22"/>
      <c r="D141" s="22"/>
      <c r="E141" s="22"/>
      <c r="F141" s="22"/>
      <c r="G141" s="22"/>
      <c r="H141" s="22"/>
      <c r="I141" s="22"/>
      <c r="J141" s="22"/>
      <c r="K141" s="22"/>
      <c r="L141" s="22"/>
      <c r="M141" s="22"/>
      <c r="N141" s="22"/>
      <c r="O141" s="22"/>
      <c r="P141" s="22"/>
      <c r="Q141" s="22"/>
      <c r="R141" s="22"/>
      <c r="S141" s="22"/>
      <c r="T141" s="22"/>
      <c r="U141" s="22"/>
    </row>
    <row r="142" spans="1:21">
      <c r="A142" s="23" t="s">
        <v>431</v>
      </c>
      <c r="B142" s="23"/>
      <c r="C142" s="23"/>
      <c r="D142" s="23"/>
      <c r="E142" s="23"/>
      <c r="F142" s="23"/>
      <c r="G142" s="23"/>
      <c r="H142" s="23"/>
      <c r="I142" s="23"/>
      <c r="J142" s="23"/>
      <c r="K142" s="23"/>
      <c r="L142" s="23"/>
      <c r="M142" s="23"/>
      <c r="N142" s="23"/>
      <c r="O142" s="23"/>
      <c r="P142" s="23"/>
      <c r="Q142" s="23"/>
      <c r="R142" s="23"/>
      <c r="S142" s="23"/>
      <c r="T142" s="23"/>
    </row>
    <row r="143" spans="1:21">
      <c r="A143" s="24" t="s">
        <v>108</v>
      </c>
      <c r="B143" s="299" t="s">
        <v>12</v>
      </c>
      <c r="C143" s="299" t="s">
        <v>13</v>
      </c>
      <c r="D143" s="299" t="s">
        <v>13</v>
      </c>
      <c r="E143" s="299" t="s">
        <v>14</v>
      </c>
      <c r="F143" s="299" t="s">
        <v>15</v>
      </c>
      <c r="G143" s="299" t="s">
        <v>16</v>
      </c>
      <c r="H143" s="299" t="s">
        <v>13</v>
      </c>
      <c r="I143" s="299" t="s">
        <v>14</v>
      </c>
      <c r="J143" s="299" t="s">
        <v>15</v>
      </c>
      <c r="K143" s="299" t="s">
        <v>16</v>
      </c>
      <c r="L143" s="299" t="s">
        <v>13</v>
      </c>
      <c r="M143" s="299" t="s">
        <v>14</v>
      </c>
      <c r="N143" s="299" t="s">
        <v>15</v>
      </c>
      <c r="O143" s="299" t="s">
        <v>16</v>
      </c>
      <c r="P143" s="299" t="s">
        <v>13</v>
      </c>
      <c r="Q143" s="299" t="s">
        <v>14</v>
      </c>
      <c r="R143" s="299" t="s">
        <v>15</v>
      </c>
      <c r="S143" s="299" t="s">
        <v>16</v>
      </c>
      <c r="T143" s="300"/>
    </row>
    <row r="144" spans="1:21">
      <c r="A144" s="26" t="s">
        <v>182</v>
      </c>
      <c r="B144" s="301">
        <v>2019</v>
      </c>
      <c r="C144" s="301">
        <v>2025</v>
      </c>
      <c r="D144" s="301">
        <v>2030</v>
      </c>
      <c r="E144" s="301">
        <v>2030</v>
      </c>
      <c r="F144" s="301">
        <v>2030</v>
      </c>
      <c r="G144" s="301">
        <v>2030</v>
      </c>
      <c r="H144" s="301">
        <v>2035</v>
      </c>
      <c r="I144" s="301">
        <v>2035</v>
      </c>
      <c r="J144" s="301">
        <v>2035</v>
      </c>
      <c r="K144" s="301">
        <v>2035</v>
      </c>
      <c r="L144" s="301">
        <v>2040</v>
      </c>
      <c r="M144" s="301">
        <v>2040</v>
      </c>
      <c r="N144" s="301">
        <v>2040</v>
      </c>
      <c r="O144" s="301">
        <v>2040</v>
      </c>
      <c r="P144" s="301">
        <v>2050</v>
      </c>
      <c r="Q144" s="301">
        <v>2050</v>
      </c>
      <c r="R144" s="301">
        <v>2050</v>
      </c>
      <c r="S144" s="301">
        <v>2050</v>
      </c>
      <c r="T144" s="302" t="s">
        <v>218</v>
      </c>
    </row>
    <row r="145" spans="1:21" s="20" customFormat="1">
      <c r="A145" s="24" t="s">
        <v>395</v>
      </c>
      <c r="B145" s="28">
        <v>1.7000000000000002</v>
      </c>
      <c r="C145" s="28">
        <v>1.6</v>
      </c>
      <c r="D145" s="28">
        <v>2</v>
      </c>
      <c r="E145" s="28">
        <v>2</v>
      </c>
      <c r="F145" s="28">
        <v>2</v>
      </c>
      <c r="G145" s="28">
        <v>2.2000000000000002</v>
      </c>
      <c r="H145" s="28">
        <v>2.1</v>
      </c>
      <c r="I145" s="28">
        <v>2</v>
      </c>
      <c r="J145" s="28">
        <v>2.1</v>
      </c>
      <c r="K145" s="28">
        <v>0.89999999999999991</v>
      </c>
      <c r="L145" s="28">
        <v>2.1999999999999997</v>
      </c>
      <c r="M145" s="28">
        <v>2.3000000000000003</v>
      </c>
      <c r="N145" s="28">
        <v>2.2999999999999998</v>
      </c>
      <c r="O145" s="28">
        <v>1</v>
      </c>
      <c r="P145" s="28">
        <v>2.1</v>
      </c>
      <c r="Q145" s="28">
        <v>2.1</v>
      </c>
      <c r="R145" s="28">
        <v>2.1</v>
      </c>
      <c r="S145" s="28">
        <v>1</v>
      </c>
      <c r="T145" s="30" t="s">
        <v>32</v>
      </c>
      <c r="U145" s="15"/>
    </row>
    <row r="146" spans="1:21">
      <c r="A146" s="31" t="s">
        <v>24</v>
      </c>
      <c r="B146" s="34">
        <v>1.1000000000000001</v>
      </c>
      <c r="C146" s="34">
        <v>0.9</v>
      </c>
      <c r="D146" s="34">
        <v>1.6</v>
      </c>
      <c r="E146" s="34">
        <v>1.6</v>
      </c>
      <c r="F146" s="34">
        <v>1.6</v>
      </c>
      <c r="G146" s="34">
        <v>1.7</v>
      </c>
      <c r="H146" s="34">
        <v>1.7</v>
      </c>
      <c r="I146" s="34">
        <v>1.7</v>
      </c>
      <c r="J146" s="34">
        <v>1.7</v>
      </c>
      <c r="K146" s="34">
        <v>0.5</v>
      </c>
      <c r="L146" s="34">
        <v>1.9</v>
      </c>
      <c r="M146" s="34">
        <v>2</v>
      </c>
      <c r="N146" s="34">
        <v>1.9</v>
      </c>
      <c r="O146" s="34">
        <v>0.6</v>
      </c>
      <c r="P146" s="34">
        <v>1.7</v>
      </c>
      <c r="Q146" s="34">
        <v>1.8</v>
      </c>
      <c r="R146" s="34">
        <v>1.7</v>
      </c>
      <c r="S146" s="34">
        <v>0.6</v>
      </c>
      <c r="T146" s="35" t="s">
        <v>32</v>
      </c>
    </row>
    <row r="147" spans="1:21">
      <c r="A147" s="31" t="s">
        <v>33</v>
      </c>
      <c r="B147" s="34">
        <v>0</v>
      </c>
      <c r="C147" s="34">
        <v>0</v>
      </c>
      <c r="D147" s="34">
        <v>0</v>
      </c>
      <c r="E147" s="34">
        <v>0</v>
      </c>
      <c r="F147" s="34">
        <v>0</v>
      </c>
      <c r="G147" s="34">
        <v>0</v>
      </c>
      <c r="H147" s="34">
        <v>0</v>
      </c>
      <c r="I147" s="34">
        <v>0</v>
      </c>
      <c r="J147" s="34">
        <v>0</v>
      </c>
      <c r="K147" s="34">
        <v>0.1</v>
      </c>
      <c r="L147" s="34">
        <v>0</v>
      </c>
      <c r="M147" s="34">
        <v>0.1</v>
      </c>
      <c r="N147" s="34">
        <v>0</v>
      </c>
      <c r="O147" s="34">
        <v>0.2</v>
      </c>
      <c r="P147" s="34">
        <v>0.2</v>
      </c>
      <c r="Q147" s="34">
        <v>0.3</v>
      </c>
      <c r="R147" s="34">
        <v>0</v>
      </c>
      <c r="S147" s="34">
        <v>0.4</v>
      </c>
      <c r="T147" s="35" t="s">
        <v>32</v>
      </c>
    </row>
    <row r="148" spans="1:21">
      <c r="A148" s="31" t="s">
        <v>34</v>
      </c>
      <c r="B148" s="34">
        <v>0.6</v>
      </c>
      <c r="C148" s="34">
        <v>0.7</v>
      </c>
      <c r="D148" s="34">
        <v>0.4</v>
      </c>
      <c r="E148" s="34">
        <v>0.4</v>
      </c>
      <c r="F148" s="34">
        <v>0.4</v>
      </c>
      <c r="G148" s="34">
        <v>0.5</v>
      </c>
      <c r="H148" s="34">
        <v>0.4</v>
      </c>
      <c r="I148" s="34">
        <v>0.3</v>
      </c>
      <c r="J148" s="34">
        <v>0.4</v>
      </c>
      <c r="K148" s="34">
        <v>0.3</v>
      </c>
      <c r="L148" s="34">
        <v>0.3</v>
      </c>
      <c r="M148" s="34">
        <v>0.2</v>
      </c>
      <c r="N148" s="34">
        <v>0.4</v>
      </c>
      <c r="O148" s="34">
        <v>0.2</v>
      </c>
      <c r="P148" s="34">
        <v>0.2</v>
      </c>
      <c r="Q148" s="34">
        <v>0</v>
      </c>
      <c r="R148" s="34">
        <v>0.4</v>
      </c>
      <c r="S148" s="34">
        <v>0</v>
      </c>
      <c r="T148" s="35" t="s">
        <v>32</v>
      </c>
    </row>
    <row r="149" spans="1:21">
      <c r="A149" s="31" t="s">
        <v>35</v>
      </c>
      <c r="B149" s="34">
        <v>0</v>
      </c>
      <c r="C149" s="34">
        <v>0</v>
      </c>
      <c r="D149" s="34">
        <v>0</v>
      </c>
      <c r="E149" s="34">
        <v>0</v>
      </c>
      <c r="F149" s="34">
        <v>0</v>
      </c>
      <c r="G149" s="34">
        <v>0</v>
      </c>
      <c r="H149" s="34">
        <v>0</v>
      </c>
      <c r="I149" s="34">
        <v>0</v>
      </c>
      <c r="J149" s="34">
        <v>0</v>
      </c>
      <c r="K149" s="34">
        <v>0</v>
      </c>
      <c r="L149" s="34">
        <v>0</v>
      </c>
      <c r="M149" s="34">
        <v>0</v>
      </c>
      <c r="N149" s="34">
        <v>0</v>
      </c>
      <c r="O149" s="34">
        <v>0</v>
      </c>
      <c r="P149" s="34">
        <v>0</v>
      </c>
      <c r="Q149" s="34">
        <v>0</v>
      </c>
      <c r="R149" s="34">
        <v>0</v>
      </c>
      <c r="S149" s="34">
        <v>0</v>
      </c>
      <c r="T149" s="35" t="s">
        <v>32</v>
      </c>
    </row>
    <row r="150" spans="1:21">
      <c r="A150" s="31" t="s">
        <v>187</v>
      </c>
      <c r="B150" s="34">
        <v>0</v>
      </c>
      <c r="C150" s="34">
        <v>0</v>
      </c>
      <c r="D150" s="34">
        <v>0</v>
      </c>
      <c r="E150" s="34">
        <v>0</v>
      </c>
      <c r="F150" s="34">
        <v>0</v>
      </c>
      <c r="G150" s="34">
        <v>0</v>
      </c>
      <c r="H150" s="34">
        <v>0</v>
      </c>
      <c r="I150" s="34">
        <v>0</v>
      </c>
      <c r="J150" s="34">
        <v>0</v>
      </c>
      <c r="K150" s="34">
        <v>0</v>
      </c>
      <c r="L150" s="34">
        <v>0</v>
      </c>
      <c r="M150" s="34">
        <v>0</v>
      </c>
      <c r="N150" s="34">
        <v>0</v>
      </c>
      <c r="O150" s="34">
        <v>0</v>
      </c>
      <c r="P150" s="34">
        <v>0</v>
      </c>
      <c r="Q150" s="34">
        <v>0</v>
      </c>
      <c r="R150" s="34">
        <v>0</v>
      </c>
      <c r="S150" s="34">
        <v>0</v>
      </c>
      <c r="T150" s="35" t="s">
        <v>32</v>
      </c>
    </row>
    <row r="153" spans="1:21">
      <c r="A153" s="22" t="s">
        <v>432</v>
      </c>
      <c r="B153" s="22"/>
      <c r="C153" s="22"/>
      <c r="D153" s="22"/>
      <c r="E153" s="22"/>
      <c r="F153" s="22"/>
      <c r="G153" s="22"/>
      <c r="H153" s="22"/>
      <c r="I153" s="22"/>
      <c r="J153" s="22"/>
      <c r="K153" s="22"/>
      <c r="L153" s="22"/>
      <c r="M153" s="22"/>
      <c r="N153" s="22"/>
      <c r="O153" s="22"/>
      <c r="P153" s="22"/>
      <c r="Q153" s="22"/>
      <c r="R153" s="22"/>
      <c r="S153" s="22"/>
      <c r="T153" s="22"/>
      <c r="U153" s="22"/>
    </row>
    <row r="154" spans="1:21">
      <c r="A154" s="23" t="s">
        <v>433</v>
      </c>
      <c r="B154" s="23"/>
      <c r="C154" s="23"/>
      <c r="D154" s="23"/>
      <c r="E154" s="23"/>
      <c r="F154" s="23"/>
      <c r="G154" s="23"/>
      <c r="H154" s="23"/>
      <c r="I154" s="23"/>
      <c r="J154" s="23"/>
      <c r="K154" s="23"/>
      <c r="L154" s="23"/>
      <c r="M154" s="23"/>
      <c r="N154" s="23"/>
      <c r="O154" s="23"/>
      <c r="P154" s="23"/>
      <c r="Q154" s="23"/>
      <c r="R154" s="23"/>
      <c r="S154" s="23"/>
      <c r="T154" s="23"/>
    </row>
    <row r="155" spans="1:21">
      <c r="A155" s="24" t="s">
        <v>108</v>
      </c>
      <c r="B155" s="299" t="s">
        <v>12</v>
      </c>
      <c r="C155" s="299" t="s">
        <v>13</v>
      </c>
      <c r="D155" s="299" t="s">
        <v>13</v>
      </c>
      <c r="E155" s="299" t="s">
        <v>14</v>
      </c>
      <c r="F155" s="299" t="s">
        <v>15</v>
      </c>
      <c r="G155" s="299" t="s">
        <v>16</v>
      </c>
      <c r="H155" s="299" t="s">
        <v>13</v>
      </c>
      <c r="I155" s="299" t="s">
        <v>14</v>
      </c>
      <c r="J155" s="299" t="s">
        <v>15</v>
      </c>
      <c r="K155" s="299" t="s">
        <v>16</v>
      </c>
      <c r="L155" s="299" t="s">
        <v>13</v>
      </c>
      <c r="M155" s="299" t="s">
        <v>14</v>
      </c>
      <c r="N155" s="299" t="s">
        <v>15</v>
      </c>
      <c r="O155" s="299" t="s">
        <v>16</v>
      </c>
      <c r="P155" s="299" t="s">
        <v>13</v>
      </c>
      <c r="Q155" s="299" t="s">
        <v>14</v>
      </c>
      <c r="R155" s="299" t="s">
        <v>15</v>
      </c>
      <c r="S155" s="299" t="s">
        <v>16</v>
      </c>
      <c r="T155" s="300"/>
    </row>
    <row r="156" spans="1:21">
      <c r="A156" s="26" t="s">
        <v>182</v>
      </c>
      <c r="B156" s="301">
        <v>2019</v>
      </c>
      <c r="C156" s="301">
        <v>2025</v>
      </c>
      <c r="D156" s="301">
        <v>2030</v>
      </c>
      <c r="E156" s="301">
        <v>2030</v>
      </c>
      <c r="F156" s="301">
        <v>2030</v>
      </c>
      <c r="G156" s="301">
        <v>2030</v>
      </c>
      <c r="H156" s="301">
        <v>2035</v>
      </c>
      <c r="I156" s="301">
        <v>2035</v>
      </c>
      <c r="J156" s="301">
        <v>2035</v>
      </c>
      <c r="K156" s="301">
        <v>2035</v>
      </c>
      <c r="L156" s="301">
        <v>2040</v>
      </c>
      <c r="M156" s="301">
        <v>2040</v>
      </c>
      <c r="N156" s="301">
        <v>2040</v>
      </c>
      <c r="O156" s="301">
        <v>2040</v>
      </c>
      <c r="P156" s="301">
        <v>2050</v>
      </c>
      <c r="Q156" s="301">
        <v>2050</v>
      </c>
      <c r="R156" s="301">
        <v>2050</v>
      </c>
      <c r="S156" s="301">
        <v>2050</v>
      </c>
      <c r="T156" s="302" t="s">
        <v>218</v>
      </c>
    </row>
    <row r="157" spans="1:21" s="20" customFormat="1">
      <c r="A157" s="24" t="s">
        <v>395</v>
      </c>
      <c r="B157" s="28">
        <v>31.7</v>
      </c>
      <c r="C157" s="28">
        <v>30.9</v>
      </c>
      <c r="D157" s="28">
        <v>31.9</v>
      </c>
      <c r="E157" s="28">
        <v>31.9</v>
      </c>
      <c r="F157" s="28">
        <v>31.9</v>
      </c>
      <c r="G157" s="28">
        <v>31.799999999999997</v>
      </c>
      <c r="H157" s="28">
        <v>31.7</v>
      </c>
      <c r="I157" s="28">
        <v>31.7</v>
      </c>
      <c r="J157" s="28">
        <v>31.9</v>
      </c>
      <c r="K157" s="28">
        <v>31.7</v>
      </c>
      <c r="L157" s="28">
        <v>25.600000000000005</v>
      </c>
      <c r="M157" s="28">
        <v>25.500000000000004</v>
      </c>
      <c r="N157" s="28">
        <v>26.900000000000006</v>
      </c>
      <c r="O157" s="28">
        <v>24.9</v>
      </c>
      <c r="P157" s="28">
        <v>24.9</v>
      </c>
      <c r="Q157" s="28">
        <v>24.8</v>
      </c>
      <c r="R157" s="28">
        <v>26.999999999999996</v>
      </c>
      <c r="S157" s="28">
        <v>24.8</v>
      </c>
      <c r="T157" s="30" t="s">
        <v>32</v>
      </c>
      <c r="U157" s="15"/>
    </row>
    <row r="158" spans="1:21">
      <c r="A158" s="31" t="s">
        <v>24</v>
      </c>
      <c r="B158" s="34">
        <v>2.6</v>
      </c>
      <c r="C158" s="34">
        <v>2.5</v>
      </c>
      <c r="D158" s="34">
        <v>3</v>
      </c>
      <c r="E158" s="34">
        <v>3</v>
      </c>
      <c r="F158" s="34">
        <v>3</v>
      </c>
      <c r="G158" s="34">
        <v>2.9</v>
      </c>
      <c r="H158" s="34">
        <v>3.7</v>
      </c>
      <c r="I158" s="34">
        <v>3.7</v>
      </c>
      <c r="J158" s="34">
        <v>3</v>
      </c>
      <c r="K158" s="34">
        <v>3.6</v>
      </c>
      <c r="L158" s="34">
        <v>9.3000000000000007</v>
      </c>
      <c r="M158" s="34">
        <v>9.3000000000000007</v>
      </c>
      <c r="N158" s="34">
        <v>9.5</v>
      </c>
      <c r="O158" s="34">
        <v>9.1999999999999993</v>
      </c>
      <c r="P158" s="34">
        <v>9.3000000000000007</v>
      </c>
      <c r="Q158" s="34">
        <v>9.3000000000000007</v>
      </c>
      <c r="R158" s="34">
        <v>9.5</v>
      </c>
      <c r="S158" s="34">
        <v>9.1999999999999993</v>
      </c>
      <c r="T158" s="35" t="s">
        <v>32</v>
      </c>
    </row>
    <row r="159" spans="1:21">
      <c r="A159" s="31" t="s">
        <v>33</v>
      </c>
      <c r="B159" s="34">
        <v>0</v>
      </c>
      <c r="C159" s="34">
        <v>0</v>
      </c>
      <c r="D159" s="34">
        <v>0.7</v>
      </c>
      <c r="E159" s="34">
        <v>0.7</v>
      </c>
      <c r="F159" s="34">
        <v>0.7</v>
      </c>
      <c r="G159" s="34">
        <v>0.7</v>
      </c>
      <c r="H159" s="34">
        <v>1</v>
      </c>
      <c r="I159" s="34">
        <v>1</v>
      </c>
      <c r="J159" s="34">
        <v>0.7</v>
      </c>
      <c r="K159" s="34">
        <v>1.1000000000000001</v>
      </c>
      <c r="L159" s="34">
        <v>4.8</v>
      </c>
      <c r="M159" s="34">
        <v>4.8</v>
      </c>
      <c r="N159" s="34">
        <v>1.3</v>
      </c>
      <c r="O159" s="34">
        <v>9.1999999999999993</v>
      </c>
      <c r="P159" s="34">
        <v>9.1</v>
      </c>
      <c r="Q159" s="34">
        <v>9.1</v>
      </c>
      <c r="R159" s="34">
        <v>4.7</v>
      </c>
      <c r="S159" s="34">
        <v>9.1999999999999993</v>
      </c>
      <c r="T159" s="35" t="s">
        <v>32</v>
      </c>
    </row>
    <row r="160" spans="1:21">
      <c r="A160" s="31" t="s">
        <v>34</v>
      </c>
      <c r="B160" s="34">
        <v>3.1</v>
      </c>
      <c r="C160" s="34">
        <v>3.1</v>
      </c>
      <c r="D160" s="34">
        <v>12</v>
      </c>
      <c r="E160" s="34">
        <v>12</v>
      </c>
      <c r="F160" s="34">
        <v>12</v>
      </c>
      <c r="G160" s="34">
        <v>12</v>
      </c>
      <c r="H160" s="34">
        <v>10.8</v>
      </c>
      <c r="I160" s="34">
        <v>10.8</v>
      </c>
      <c r="J160" s="34">
        <v>12</v>
      </c>
      <c r="K160" s="34">
        <v>10.8</v>
      </c>
      <c r="L160" s="34">
        <v>9.3000000000000007</v>
      </c>
      <c r="M160" s="34">
        <v>9.1999999999999993</v>
      </c>
      <c r="N160" s="34">
        <v>14.9</v>
      </c>
      <c r="O160" s="34">
        <v>4.0999999999999996</v>
      </c>
      <c r="P160" s="34">
        <v>4.2</v>
      </c>
      <c r="Q160" s="34">
        <v>4.0999999999999996</v>
      </c>
      <c r="R160" s="34">
        <v>11.6</v>
      </c>
      <c r="S160" s="34">
        <v>4.0999999999999996</v>
      </c>
      <c r="T160" s="35" t="s">
        <v>32</v>
      </c>
    </row>
    <row r="161" spans="1:21">
      <c r="A161" s="31" t="s">
        <v>35</v>
      </c>
      <c r="B161" s="34">
        <v>0.1</v>
      </c>
      <c r="C161" s="34">
        <v>0</v>
      </c>
      <c r="D161" s="34">
        <v>0</v>
      </c>
      <c r="E161" s="34">
        <v>0</v>
      </c>
      <c r="F161" s="34">
        <v>0</v>
      </c>
      <c r="G161" s="34">
        <v>0</v>
      </c>
      <c r="H161" s="34">
        <v>0</v>
      </c>
      <c r="I161" s="34">
        <v>0</v>
      </c>
      <c r="J161" s="34">
        <v>0</v>
      </c>
      <c r="K161" s="34">
        <v>0</v>
      </c>
      <c r="L161" s="34">
        <v>0</v>
      </c>
      <c r="M161" s="34">
        <v>0</v>
      </c>
      <c r="N161" s="34">
        <v>0</v>
      </c>
      <c r="O161" s="34">
        <v>0</v>
      </c>
      <c r="P161" s="34">
        <v>0</v>
      </c>
      <c r="Q161" s="34">
        <v>0</v>
      </c>
      <c r="R161" s="34">
        <v>0</v>
      </c>
      <c r="S161" s="34">
        <v>0</v>
      </c>
      <c r="T161" s="35" t="s">
        <v>32</v>
      </c>
    </row>
    <row r="162" spans="1:21">
      <c r="A162" s="31" t="s">
        <v>36</v>
      </c>
      <c r="B162" s="34">
        <v>0</v>
      </c>
      <c r="C162" s="34">
        <v>0</v>
      </c>
      <c r="D162" s="34">
        <v>0</v>
      </c>
      <c r="E162" s="34">
        <v>0</v>
      </c>
      <c r="F162" s="34">
        <v>0</v>
      </c>
      <c r="G162" s="34">
        <v>0</v>
      </c>
      <c r="H162" s="34">
        <v>0</v>
      </c>
      <c r="I162" s="34">
        <v>0</v>
      </c>
      <c r="J162" s="34">
        <v>0</v>
      </c>
      <c r="K162" s="34">
        <v>0</v>
      </c>
      <c r="L162" s="34">
        <v>1.1000000000000001</v>
      </c>
      <c r="M162" s="34">
        <v>1.1000000000000001</v>
      </c>
      <c r="N162" s="34">
        <v>0.6</v>
      </c>
      <c r="O162" s="34">
        <v>1.2</v>
      </c>
      <c r="P162" s="34">
        <v>2.2999999999999998</v>
      </c>
      <c r="Q162" s="34">
        <v>2.2999999999999998</v>
      </c>
      <c r="R162" s="34">
        <v>1.2</v>
      </c>
      <c r="S162" s="34">
        <v>2.2999999999999998</v>
      </c>
      <c r="T162" s="35" t="s">
        <v>32</v>
      </c>
    </row>
    <row r="163" spans="1:21">
      <c r="A163" s="31" t="s">
        <v>37</v>
      </c>
      <c r="B163" s="34">
        <v>25.9</v>
      </c>
      <c r="C163" s="34">
        <v>25.3</v>
      </c>
      <c r="D163" s="34">
        <v>16.2</v>
      </c>
      <c r="E163" s="34">
        <v>16.2</v>
      </c>
      <c r="F163" s="34">
        <v>16.2</v>
      </c>
      <c r="G163" s="34">
        <v>16.2</v>
      </c>
      <c r="H163" s="34">
        <v>16.2</v>
      </c>
      <c r="I163" s="34">
        <v>16.2</v>
      </c>
      <c r="J163" s="34">
        <v>16.2</v>
      </c>
      <c r="K163" s="34">
        <v>16.2</v>
      </c>
      <c r="L163" s="34">
        <v>1.1000000000000001</v>
      </c>
      <c r="M163" s="34">
        <v>1.1000000000000001</v>
      </c>
      <c r="N163" s="34">
        <v>0.6</v>
      </c>
      <c r="O163" s="34">
        <v>1.2</v>
      </c>
      <c r="P163" s="34">
        <v>0</v>
      </c>
      <c r="Q163" s="34">
        <v>0</v>
      </c>
      <c r="R163" s="34">
        <v>0</v>
      </c>
      <c r="S163" s="34">
        <v>0</v>
      </c>
      <c r="T163" s="35" t="s">
        <v>32</v>
      </c>
    </row>
    <row r="166" spans="1:21">
      <c r="A166" s="22" t="s">
        <v>434</v>
      </c>
      <c r="B166" s="22"/>
      <c r="C166" s="22"/>
      <c r="D166" s="22"/>
      <c r="E166" s="22"/>
      <c r="F166" s="22"/>
      <c r="G166" s="22"/>
      <c r="H166" s="22"/>
      <c r="I166" s="22"/>
      <c r="J166" s="22"/>
      <c r="K166" s="22"/>
      <c r="L166" s="22"/>
      <c r="M166" s="22"/>
      <c r="N166" s="22"/>
      <c r="O166" s="22"/>
      <c r="P166" s="22"/>
      <c r="Q166" s="22"/>
      <c r="R166" s="22"/>
      <c r="S166" s="22"/>
      <c r="T166" s="22"/>
      <c r="U166" s="22"/>
    </row>
    <row r="167" spans="1:21">
      <c r="A167" s="23" t="s">
        <v>435</v>
      </c>
      <c r="B167" s="23"/>
      <c r="C167" s="23"/>
      <c r="D167" s="23"/>
      <c r="E167" s="23"/>
      <c r="F167" s="23"/>
      <c r="G167" s="23"/>
      <c r="H167" s="23"/>
      <c r="I167" s="23"/>
      <c r="J167" s="23"/>
      <c r="K167" s="23"/>
      <c r="L167" s="23"/>
      <c r="M167" s="23"/>
      <c r="N167" s="23"/>
      <c r="O167" s="23"/>
      <c r="P167" s="23"/>
      <c r="Q167" s="23"/>
      <c r="R167" s="23"/>
      <c r="S167" s="23"/>
      <c r="T167" s="23"/>
    </row>
    <row r="168" spans="1:21">
      <c r="A168" s="24" t="s">
        <v>108</v>
      </c>
      <c r="B168" s="299" t="s">
        <v>12</v>
      </c>
      <c r="C168" s="299" t="s">
        <v>13</v>
      </c>
      <c r="D168" s="299" t="s">
        <v>13</v>
      </c>
      <c r="E168" s="299" t="s">
        <v>14</v>
      </c>
      <c r="F168" s="299" t="s">
        <v>15</v>
      </c>
      <c r="G168" s="299" t="s">
        <v>16</v>
      </c>
      <c r="H168" s="299" t="s">
        <v>13</v>
      </c>
      <c r="I168" s="299" t="s">
        <v>14</v>
      </c>
      <c r="J168" s="299" t="s">
        <v>15</v>
      </c>
      <c r="K168" s="299" t="s">
        <v>16</v>
      </c>
      <c r="L168" s="299" t="s">
        <v>13</v>
      </c>
      <c r="M168" s="299" t="s">
        <v>14</v>
      </c>
      <c r="N168" s="299" t="s">
        <v>15</v>
      </c>
      <c r="O168" s="299" t="s">
        <v>16</v>
      </c>
      <c r="P168" s="299" t="s">
        <v>13</v>
      </c>
      <c r="Q168" s="299" t="s">
        <v>14</v>
      </c>
      <c r="R168" s="299" t="s">
        <v>15</v>
      </c>
      <c r="S168" s="299" t="s">
        <v>16</v>
      </c>
      <c r="T168" s="300"/>
    </row>
    <row r="169" spans="1:21">
      <c r="A169" s="26" t="s">
        <v>182</v>
      </c>
      <c r="B169" s="301">
        <v>2019</v>
      </c>
      <c r="C169" s="301">
        <v>2025</v>
      </c>
      <c r="D169" s="301">
        <v>2030</v>
      </c>
      <c r="E169" s="301">
        <v>2030</v>
      </c>
      <c r="F169" s="301">
        <v>2030</v>
      </c>
      <c r="G169" s="301">
        <v>2030</v>
      </c>
      <c r="H169" s="301">
        <v>2035</v>
      </c>
      <c r="I169" s="301">
        <v>2035</v>
      </c>
      <c r="J169" s="301">
        <v>2035</v>
      </c>
      <c r="K169" s="301">
        <v>2035</v>
      </c>
      <c r="L169" s="301">
        <v>2040</v>
      </c>
      <c r="M169" s="301">
        <v>2040</v>
      </c>
      <c r="N169" s="301">
        <v>2040</v>
      </c>
      <c r="O169" s="301">
        <v>2040</v>
      </c>
      <c r="P169" s="301">
        <v>2050</v>
      </c>
      <c r="Q169" s="301">
        <v>2050</v>
      </c>
      <c r="R169" s="301">
        <v>2050</v>
      </c>
      <c r="S169" s="301">
        <v>2050</v>
      </c>
      <c r="T169" s="302" t="s">
        <v>218</v>
      </c>
    </row>
    <row r="170" spans="1:21" s="20" customFormat="1">
      <c r="A170" s="24" t="s">
        <v>395</v>
      </c>
      <c r="B170" s="28">
        <v>39</v>
      </c>
      <c r="C170" s="28">
        <v>29</v>
      </c>
      <c r="D170" s="28">
        <v>29</v>
      </c>
      <c r="E170" s="28">
        <v>28</v>
      </c>
      <c r="F170" s="28">
        <v>29</v>
      </c>
      <c r="G170" s="28">
        <v>30</v>
      </c>
      <c r="H170" s="28">
        <v>27</v>
      </c>
      <c r="I170" s="28">
        <v>26</v>
      </c>
      <c r="J170" s="28">
        <v>27</v>
      </c>
      <c r="K170" s="28">
        <v>25</v>
      </c>
      <c r="L170" s="28">
        <v>26</v>
      </c>
      <c r="M170" s="28">
        <v>25</v>
      </c>
      <c r="N170" s="28">
        <v>28</v>
      </c>
      <c r="O170" s="28">
        <v>25</v>
      </c>
      <c r="P170" s="28">
        <v>28</v>
      </c>
      <c r="Q170" s="28">
        <v>27</v>
      </c>
      <c r="R170" s="28">
        <v>28</v>
      </c>
      <c r="S170" s="28">
        <v>23</v>
      </c>
      <c r="T170" s="30" t="s">
        <v>32</v>
      </c>
      <c r="U170" s="15"/>
    </row>
    <row r="171" spans="1:21">
      <c r="A171" s="31" t="s">
        <v>24</v>
      </c>
      <c r="B171" s="34">
        <v>12</v>
      </c>
      <c r="C171" s="34">
        <v>13</v>
      </c>
      <c r="D171" s="34">
        <v>16</v>
      </c>
      <c r="E171" s="34">
        <v>17</v>
      </c>
      <c r="F171" s="34">
        <v>16</v>
      </c>
      <c r="G171" s="34">
        <v>16</v>
      </c>
      <c r="H171" s="34">
        <v>18</v>
      </c>
      <c r="I171" s="34">
        <v>19</v>
      </c>
      <c r="J171" s="34">
        <v>18</v>
      </c>
      <c r="K171" s="34">
        <v>16</v>
      </c>
      <c r="L171" s="34">
        <v>20</v>
      </c>
      <c r="M171" s="34">
        <v>21</v>
      </c>
      <c r="N171" s="34">
        <v>21</v>
      </c>
      <c r="O171" s="34">
        <v>17</v>
      </c>
      <c r="P171" s="34">
        <v>24</v>
      </c>
      <c r="Q171" s="34">
        <v>24</v>
      </c>
      <c r="R171" s="34">
        <v>24</v>
      </c>
      <c r="S171" s="34">
        <v>18</v>
      </c>
      <c r="T171" s="35" t="s">
        <v>32</v>
      </c>
    </row>
    <row r="172" spans="1:21">
      <c r="A172" s="31" t="s">
        <v>33</v>
      </c>
      <c r="B172" s="34">
        <v>0</v>
      </c>
      <c r="C172" s="34">
        <v>0</v>
      </c>
      <c r="D172" s="34">
        <v>0</v>
      </c>
      <c r="E172" s="34">
        <v>0</v>
      </c>
      <c r="F172" s="34">
        <v>0</v>
      </c>
      <c r="G172" s="34">
        <v>0</v>
      </c>
      <c r="H172" s="34">
        <v>0</v>
      </c>
      <c r="I172" s="34">
        <v>0</v>
      </c>
      <c r="J172" s="34">
        <v>0</v>
      </c>
      <c r="K172" s="34">
        <v>2</v>
      </c>
      <c r="L172" s="34">
        <v>1</v>
      </c>
      <c r="M172" s="34">
        <v>1</v>
      </c>
      <c r="N172" s="34">
        <v>0</v>
      </c>
      <c r="O172" s="34">
        <v>4</v>
      </c>
      <c r="P172" s="34">
        <v>2</v>
      </c>
      <c r="Q172" s="34">
        <v>3</v>
      </c>
      <c r="R172" s="34">
        <v>0</v>
      </c>
      <c r="S172" s="34">
        <v>5</v>
      </c>
      <c r="T172" s="35" t="s">
        <v>32</v>
      </c>
    </row>
    <row r="173" spans="1:21">
      <c r="A173" s="31" t="s">
        <v>34</v>
      </c>
      <c r="B173" s="34">
        <v>19</v>
      </c>
      <c r="C173" s="34">
        <v>11</v>
      </c>
      <c r="D173" s="34">
        <v>12</v>
      </c>
      <c r="E173" s="34">
        <v>11</v>
      </c>
      <c r="F173" s="34">
        <v>12</v>
      </c>
      <c r="G173" s="34">
        <v>13</v>
      </c>
      <c r="H173" s="34">
        <v>8</v>
      </c>
      <c r="I173" s="34">
        <v>7</v>
      </c>
      <c r="J173" s="34">
        <v>8</v>
      </c>
      <c r="K173" s="34">
        <v>6</v>
      </c>
      <c r="L173" s="34">
        <v>5</v>
      </c>
      <c r="M173" s="34">
        <v>3</v>
      </c>
      <c r="N173" s="34">
        <v>6</v>
      </c>
      <c r="O173" s="34">
        <v>3</v>
      </c>
      <c r="P173" s="34">
        <v>2</v>
      </c>
      <c r="Q173" s="34">
        <v>0</v>
      </c>
      <c r="R173" s="34">
        <v>4</v>
      </c>
      <c r="S173" s="34">
        <v>0</v>
      </c>
      <c r="T173" s="35" t="s">
        <v>32</v>
      </c>
    </row>
    <row r="174" spans="1:21">
      <c r="A174" s="31" t="s">
        <v>35</v>
      </c>
      <c r="B174" s="34">
        <v>1</v>
      </c>
      <c r="C174" s="34">
        <v>1</v>
      </c>
      <c r="D174" s="34">
        <v>1</v>
      </c>
      <c r="E174" s="34">
        <v>0</v>
      </c>
      <c r="F174" s="34">
        <v>1</v>
      </c>
      <c r="G174" s="34">
        <v>1</v>
      </c>
      <c r="H174" s="34">
        <v>1</v>
      </c>
      <c r="I174" s="34">
        <v>0</v>
      </c>
      <c r="J174" s="34">
        <v>1</v>
      </c>
      <c r="K174" s="34">
        <v>1</v>
      </c>
      <c r="L174" s="34">
        <v>0</v>
      </c>
      <c r="M174" s="34">
        <v>0</v>
      </c>
      <c r="N174" s="34">
        <v>1</v>
      </c>
      <c r="O174" s="34">
        <v>1</v>
      </c>
      <c r="P174" s="34">
        <v>0</v>
      </c>
      <c r="Q174" s="34">
        <v>0</v>
      </c>
      <c r="R174" s="34">
        <v>0</v>
      </c>
      <c r="S174" s="34">
        <v>0</v>
      </c>
      <c r="T174" s="35" t="s">
        <v>32</v>
      </c>
    </row>
    <row r="175" spans="1:21">
      <c r="A175" s="31" t="s">
        <v>187</v>
      </c>
      <c r="B175" s="34">
        <v>1</v>
      </c>
      <c r="C175" s="34">
        <v>0</v>
      </c>
      <c r="D175" s="34">
        <v>0</v>
      </c>
      <c r="E175" s="34">
        <v>0</v>
      </c>
      <c r="F175" s="34">
        <v>0</v>
      </c>
      <c r="G175" s="34">
        <v>0</v>
      </c>
      <c r="H175" s="34">
        <v>0</v>
      </c>
      <c r="I175" s="34">
        <v>0</v>
      </c>
      <c r="J175" s="34">
        <v>0</v>
      </c>
      <c r="K175" s="34">
        <v>0</v>
      </c>
      <c r="L175" s="34">
        <v>0</v>
      </c>
      <c r="M175" s="34">
        <v>0</v>
      </c>
      <c r="N175" s="34">
        <v>0</v>
      </c>
      <c r="O175" s="34">
        <v>0</v>
      </c>
      <c r="P175" s="34">
        <v>0</v>
      </c>
      <c r="Q175" s="34">
        <v>0</v>
      </c>
      <c r="R175" s="34">
        <v>0</v>
      </c>
      <c r="S175" s="34">
        <v>0</v>
      </c>
      <c r="T175" s="35" t="s">
        <v>32</v>
      </c>
    </row>
    <row r="176" spans="1:21">
      <c r="A176" s="31" t="s">
        <v>37</v>
      </c>
      <c r="B176" s="34">
        <v>1</v>
      </c>
      <c r="C176" s="34">
        <v>0</v>
      </c>
      <c r="D176" s="34">
        <v>0</v>
      </c>
      <c r="E176" s="34">
        <v>0</v>
      </c>
      <c r="F176" s="34">
        <v>0</v>
      </c>
      <c r="G176" s="34">
        <v>0</v>
      </c>
      <c r="H176" s="34">
        <v>0</v>
      </c>
      <c r="I176" s="34">
        <v>0</v>
      </c>
      <c r="J176" s="34">
        <v>0</v>
      </c>
      <c r="K176" s="34">
        <v>0</v>
      </c>
      <c r="L176" s="34">
        <v>0</v>
      </c>
      <c r="M176" s="34">
        <v>0</v>
      </c>
      <c r="N176" s="34">
        <v>0</v>
      </c>
      <c r="O176" s="34">
        <v>0</v>
      </c>
      <c r="P176" s="34">
        <v>0</v>
      </c>
      <c r="Q176" s="34">
        <v>0</v>
      </c>
      <c r="R176" s="34">
        <v>0</v>
      </c>
      <c r="S176" s="34">
        <v>0</v>
      </c>
      <c r="T176" s="35" t="s">
        <v>32</v>
      </c>
    </row>
    <row r="177" spans="1:21">
      <c r="A177" s="31" t="s">
        <v>38</v>
      </c>
      <c r="B177" s="34">
        <v>5</v>
      </c>
      <c r="C177" s="34">
        <v>4</v>
      </c>
      <c r="D177" s="34">
        <v>0</v>
      </c>
      <c r="E177" s="34">
        <v>0</v>
      </c>
      <c r="F177" s="34">
        <v>0</v>
      </c>
      <c r="G177" s="34">
        <v>0</v>
      </c>
      <c r="H177" s="34">
        <v>0</v>
      </c>
      <c r="I177" s="34">
        <v>0</v>
      </c>
      <c r="J177" s="34">
        <v>0</v>
      </c>
      <c r="K177" s="34">
        <v>0</v>
      </c>
      <c r="L177" s="34">
        <v>0</v>
      </c>
      <c r="M177" s="34">
        <v>0</v>
      </c>
      <c r="N177" s="34">
        <v>0</v>
      </c>
      <c r="O177" s="34">
        <v>0</v>
      </c>
      <c r="P177" s="34">
        <v>0</v>
      </c>
      <c r="Q177" s="34">
        <v>0</v>
      </c>
      <c r="R177" s="34">
        <v>0</v>
      </c>
      <c r="S177" s="34">
        <v>0</v>
      </c>
      <c r="T177" s="35" t="s">
        <v>32</v>
      </c>
    </row>
    <row r="180" spans="1:21">
      <c r="A180" s="22" t="s">
        <v>436</v>
      </c>
      <c r="B180" s="22"/>
      <c r="C180" s="22"/>
      <c r="D180" s="22"/>
      <c r="E180" s="22"/>
      <c r="F180" s="22"/>
      <c r="G180" s="22"/>
      <c r="H180" s="22"/>
      <c r="I180" s="22"/>
      <c r="J180" s="22"/>
      <c r="K180" s="22"/>
      <c r="L180" s="22"/>
      <c r="M180" s="22"/>
      <c r="N180" s="22"/>
      <c r="O180" s="22"/>
      <c r="P180" s="22"/>
      <c r="Q180" s="22"/>
      <c r="R180" s="22"/>
      <c r="S180" s="22"/>
      <c r="T180" s="22"/>
      <c r="U180" s="22"/>
    </row>
    <row r="181" spans="1:21">
      <c r="A181" s="23" t="s">
        <v>437</v>
      </c>
      <c r="B181" s="23"/>
      <c r="C181" s="23"/>
      <c r="D181" s="23"/>
      <c r="E181" s="23"/>
      <c r="F181" s="23"/>
      <c r="G181" s="23"/>
      <c r="H181" s="23"/>
      <c r="I181" s="23"/>
      <c r="J181" s="23"/>
      <c r="K181" s="23"/>
      <c r="L181" s="23"/>
      <c r="M181" s="23"/>
      <c r="N181" s="23"/>
      <c r="O181" s="23"/>
      <c r="P181" s="23"/>
      <c r="Q181" s="23"/>
      <c r="R181" s="23"/>
    </row>
    <row r="182" spans="1:21">
      <c r="A182" s="24" t="s">
        <v>108</v>
      </c>
      <c r="B182" s="299" t="s">
        <v>13</v>
      </c>
      <c r="C182" s="299" t="s">
        <v>14</v>
      </c>
      <c r="D182" s="299" t="s">
        <v>15</v>
      </c>
      <c r="E182" s="299" t="s">
        <v>16</v>
      </c>
      <c r="F182" s="299" t="s">
        <v>13</v>
      </c>
      <c r="G182" s="299" t="s">
        <v>14</v>
      </c>
      <c r="H182" s="299" t="s">
        <v>15</v>
      </c>
      <c r="I182" s="299" t="s">
        <v>16</v>
      </c>
      <c r="J182" s="299" t="s">
        <v>13</v>
      </c>
      <c r="K182" s="299" t="s">
        <v>14</v>
      </c>
      <c r="L182" s="299" t="s">
        <v>15</v>
      </c>
      <c r="M182" s="299" t="s">
        <v>16</v>
      </c>
      <c r="N182" s="299" t="s">
        <v>13</v>
      </c>
      <c r="O182" s="299" t="s">
        <v>14</v>
      </c>
      <c r="P182" s="299" t="s">
        <v>15</v>
      </c>
      <c r="Q182" s="299" t="s">
        <v>16</v>
      </c>
      <c r="R182" s="300"/>
    </row>
    <row r="183" spans="1:21">
      <c r="A183" s="26" t="s">
        <v>182</v>
      </c>
      <c r="B183" s="301">
        <v>2030</v>
      </c>
      <c r="C183" s="301">
        <v>2030</v>
      </c>
      <c r="D183" s="301">
        <v>2030</v>
      </c>
      <c r="E183" s="301">
        <v>2030</v>
      </c>
      <c r="F183" s="301">
        <v>2035</v>
      </c>
      <c r="G183" s="301">
        <v>2035</v>
      </c>
      <c r="H183" s="301">
        <v>2035</v>
      </c>
      <c r="I183" s="301">
        <v>2035</v>
      </c>
      <c r="J183" s="301">
        <v>2040</v>
      </c>
      <c r="K183" s="301">
        <v>2040</v>
      </c>
      <c r="L183" s="301">
        <v>2040</v>
      </c>
      <c r="M183" s="301">
        <v>2040</v>
      </c>
      <c r="N183" s="301">
        <v>2050</v>
      </c>
      <c r="O183" s="301">
        <v>2050</v>
      </c>
      <c r="P183" s="301">
        <v>2050</v>
      </c>
      <c r="Q183" s="301">
        <v>2050</v>
      </c>
      <c r="R183" s="302" t="s">
        <v>218</v>
      </c>
    </row>
    <row r="184" spans="1:21" s="20" customFormat="1">
      <c r="A184" s="24" t="s">
        <v>395</v>
      </c>
      <c r="B184" s="28">
        <v>172</v>
      </c>
      <c r="C184" s="28">
        <v>161</v>
      </c>
      <c r="D184" s="28">
        <v>177</v>
      </c>
      <c r="E184" s="28">
        <v>159</v>
      </c>
      <c r="F184" s="28">
        <v>175</v>
      </c>
      <c r="G184" s="28">
        <v>192</v>
      </c>
      <c r="H184" s="28">
        <v>201</v>
      </c>
      <c r="I184" s="28">
        <v>156</v>
      </c>
      <c r="J184" s="28">
        <v>209</v>
      </c>
      <c r="K184" s="28">
        <v>231</v>
      </c>
      <c r="L184" s="28">
        <v>227</v>
      </c>
      <c r="M184" s="28">
        <v>172</v>
      </c>
      <c r="N184" s="28">
        <v>261</v>
      </c>
      <c r="O184" s="28">
        <v>269</v>
      </c>
      <c r="P184" s="28">
        <v>277</v>
      </c>
      <c r="Q184" s="28">
        <v>172</v>
      </c>
      <c r="R184" s="30" t="s">
        <v>32</v>
      </c>
      <c r="S184" s="15"/>
      <c r="T184" s="15"/>
      <c r="U184" s="15"/>
    </row>
    <row r="185" spans="1:21">
      <c r="A185" s="31" t="s">
        <v>438</v>
      </c>
      <c r="B185" s="34">
        <v>22</v>
      </c>
      <c r="C185" s="34">
        <v>22</v>
      </c>
      <c r="D185" s="34">
        <v>21</v>
      </c>
      <c r="E185" s="34">
        <v>20</v>
      </c>
      <c r="F185" s="34">
        <v>30</v>
      </c>
      <c r="G185" s="34">
        <v>39</v>
      </c>
      <c r="H185" s="34">
        <v>29</v>
      </c>
      <c r="I185" s="34">
        <v>23</v>
      </c>
      <c r="J185" s="34">
        <v>48</v>
      </c>
      <c r="K185" s="34">
        <v>65</v>
      </c>
      <c r="L185" s="34">
        <v>42</v>
      </c>
      <c r="M185" s="34">
        <v>29</v>
      </c>
      <c r="N185" s="34">
        <v>69</v>
      </c>
      <c r="O185" s="34">
        <v>85</v>
      </c>
      <c r="P185" s="34">
        <v>59</v>
      </c>
      <c r="Q185" s="34">
        <v>37</v>
      </c>
      <c r="R185" s="35" t="s">
        <v>32</v>
      </c>
    </row>
    <row r="186" spans="1:21">
      <c r="A186" s="31" t="s">
        <v>439</v>
      </c>
      <c r="B186" s="34">
        <v>36</v>
      </c>
      <c r="C186" s="34">
        <v>38</v>
      </c>
      <c r="D186" s="34">
        <v>35</v>
      </c>
      <c r="E186" s="34">
        <v>35</v>
      </c>
      <c r="F186" s="34">
        <v>41</v>
      </c>
      <c r="G186" s="34">
        <v>43</v>
      </c>
      <c r="H186" s="34">
        <v>40</v>
      </c>
      <c r="I186" s="34">
        <v>37</v>
      </c>
      <c r="J186" s="34">
        <v>45</v>
      </c>
      <c r="K186" s="34">
        <v>48</v>
      </c>
      <c r="L186" s="34">
        <v>44</v>
      </c>
      <c r="M186" s="34">
        <v>38</v>
      </c>
      <c r="N186" s="34">
        <v>50</v>
      </c>
      <c r="O186" s="34">
        <v>52</v>
      </c>
      <c r="P186" s="34">
        <v>51</v>
      </c>
      <c r="Q186" s="34">
        <v>41</v>
      </c>
      <c r="R186" s="35" t="s">
        <v>32</v>
      </c>
    </row>
    <row r="187" spans="1:21">
      <c r="A187" s="31" t="s">
        <v>440</v>
      </c>
      <c r="B187" s="34">
        <v>74</v>
      </c>
      <c r="C187" s="34">
        <v>63</v>
      </c>
      <c r="D187" s="34">
        <v>80</v>
      </c>
      <c r="E187" s="34">
        <v>64</v>
      </c>
      <c r="F187" s="34">
        <v>65</v>
      </c>
      <c r="G187" s="34">
        <v>55</v>
      </c>
      <c r="H187" s="34">
        <v>79</v>
      </c>
      <c r="I187" s="34">
        <v>55</v>
      </c>
      <c r="J187" s="34">
        <v>53</v>
      </c>
      <c r="K187" s="34">
        <v>43</v>
      </c>
      <c r="L187" s="34">
        <v>78</v>
      </c>
      <c r="M187" s="34">
        <v>42</v>
      </c>
      <c r="N187" s="34">
        <v>41</v>
      </c>
      <c r="O187" s="34">
        <v>20</v>
      </c>
      <c r="P187" s="34">
        <v>75</v>
      </c>
      <c r="Q187" s="34">
        <v>20</v>
      </c>
      <c r="R187" s="35" t="s">
        <v>32</v>
      </c>
    </row>
    <row r="188" spans="1:21">
      <c r="A188" s="31" t="s">
        <v>441</v>
      </c>
      <c r="B188" s="34">
        <v>16</v>
      </c>
      <c r="C188" s="34">
        <v>13</v>
      </c>
      <c r="D188" s="34">
        <v>16</v>
      </c>
      <c r="E188" s="34">
        <v>18</v>
      </c>
      <c r="F188" s="34">
        <v>11</v>
      </c>
      <c r="G188" s="34">
        <v>8</v>
      </c>
      <c r="H188" s="34">
        <v>12</v>
      </c>
      <c r="I188" s="34">
        <v>10</v>
      </c>
      <c r="J188" s="34">
        <v>8</v>
      </c>
      <c r="K188" s="34">
        <v>4</v>
      </c>
      <c r="L188" s="34">
        <v>10</v>
      </c>
      <c r="M188" s="34">
        <v>5</v>
      </c>
      <c r="N188" s="34">
        <v>5</v>
      </c>
      <c r="O188" s="34">
        <v>0</v>
      </c>
      <c r="P188" s="34">
        <v>10</v>
      </c>
      <c r="Q188" s="34">
        <v>0</v>
      </c>
      <c r="R188" s="35" t="s">
        <v>32</v>
      </c>
    </row>
    <row r="189" spans="1:21">
      <c r="A189" s="31" t="s">
        <v>33</v>
      </c>
      <c r="B189" s="34">
        <v>24</v>
      </c>
      <c r="C189" s="34">
        <v>25</v>
      </c>
      <c r="D189" s="34">
        <v>25</v>
      </c>
      <c r="E189" s="34">
        <v>22</v>
      </c>
      <c r="F189" s="34">
        <v>28</v>
      </c>
      <c r="G189" s="34">
        <v>47</v>
      </c>
      <c r="H189" s="34">
        <v>41</v>
      </c>
      <c r="I189" s="34">
        <v>31</v>
      </c>
      <c r="J189" s="34">
        <v>55</v>
      </c>
      <c r="K189" s="34">
        <v>71</v>
      </c>
      <c r="L189" s="34">
        <v>53</v>
      </c>
      <c r="M189" s="34">
        <v>58</v>
      </c>
      <c r="N189" s="34">
        <v>96</v>
      </c>
      <c r="O189" s="34">
        <v>112</v>
      </c>
      <c r="P189" s="34">
        <v>82</v>
      </c>
      <c r="Q189" s="34">
        <v>74</v>
      </c>
      <c r="R189" s="35" t="s">
        <v>32</v>
      </c>
    </row>
    <row r="192" spans="1:21">
      <c r="A192" s="22" t="s">
        <v>442</v>
      </c>
      <c r="B192" s="22"/>
      <c r="C192" s="22"/>
      <c r="D192" s="22"/>
      <c r="E192" s="22"/>
      <c r="F192" s="22"/>
      <c r="G192" s="22"/>
      <c r="H192" s="22"/>
      <c r="I192" s="22"/>
      <c r="J192" s="22"/>
      <c r="K192" s="22"/>
      <c r="L192" s="22"/>
      <c r="M192" s="22"/>
      <c r="N192" s="22"/>
      <c r="O192" s="22"/>
      <c r="P192" s="22"/>
      <c r="Q192" s="22"/>
      <c r="R192" s="22"/>
      <c r="S192" s="22"/>
      <c r="T192" s="22"/>
      <c r="U192" s="22"/>
    </row>
    <row r="193" spans="1:21">
      <c r="A193" s="23" t="s">
        <v>443</v>
      </c>
      <c r="B193" s="23"/>
      <c r="C193" s="23"/>
      <c r="D193" s="23"/>
      <c r="E193" s="23"/>
      <c r="F193" s="23"/>
      <c r="G193" s="23"/>
      <c r="H193" s="23"/>
      <c r="I193" s="23"/>
      <c r="J193" s="23"/>
      <c r="K193" s="23"/>
      <c r="L193" s="23"/>
      <c r="M193" s="23"/>
      <c r="N193" s="23"/>
      <c r="O193" s="23"/>
      <c r="P193" s="23"/>
      <c r="Q193" s="23"/>
      <c r="R193" s="23"/>
    </row>
    <row r="194" spans="1:21">
      <c r="A194" s="24" t="s">
        <v>108</v>
      </c>
      <c r="B194" s="299" t="s">
        <v>13</v>
      </c>
      <c r="C194" s="299" t="s">
        <v>14</v>
      </c>
      <c r="D194" s="299" t="s">
        <v>15</v>
      </c>
      <c r="E194" s="299" t="s">
        <v>16</v>
      </c>
      <c r="F194" s="299" t="s">
        <v>13</v>
      </c>
      <c r="G194" s="299" t="s">
        <v>14</v>
      </c>
      <c r="H194" s="299" t="s">
        <v>15</v>
      </c>
      <c r="I194" s="299" t="s">
        <v>16</v>
      </c>
      <c r="J194" s="299" t="s">
        <v>13</v>
      </c>
      <c r="K194" s="299" t="s">
        <v>14</v>
      </c>
      <c r="L194" s="299" t="s">
        <v>15</v>
      </c>
      <c r="M194" s="299" t="s">
        <v>16</v>
      </c>
      <c r="N194" s="299" t="s">
        <v>13</v>
      </c>
      <c r="O194" s="299" t="s">
        <v>14</v>
      </c>
      <c r="P194" s="299" t="s">
        <v>15</v>
      </c>
      <c r="Q194" s="299" t="s">
        <v>16</v>
      </c>
      <c r="R194" s="300"/>
    </row>
    <row r="195" spans="1:21">
      <c r="A195" s="26" t="s">
        <v>182</v>
      </c>
      <c r="B195" s="301">
        <v>2030</v>
      </c>
      <c r="C195" s="301">
        <v>2030</v>
      </c>
      <c r="D195" s="301">
        <v>2030</v>
      </c>
      <c r="E195" s="301">
        <v>2030</v>
      </c>
      <c r="F195" s="301">
        <v>2035</v>
      </c>
      <c r="G195" s="301">
        <v>2035</v>
      </c>
      <c r="H195" s="301">
        <v>2035</v>
      </c>
      <c r="I195" s="301">
        <v>2035</v>
      </c>
      <c r="J195" s="301">
        <v>2040</v>
      </c>
      <c r="K195" s="301">
        <v>2040</v>
      </c>
      <c r="L195" s="301">
        <v>2040</v>
      </c>
      <c r="M195" s="301">
        <v>2040</v>
      </c>
      <c r="N195" s="301">
        <v>2050</v>
      </c>
      <c r="O195" s="301">
        <v>2050</v>
      </c>
      <c r="P195" s="301">
        <v>2050</v>
      </c>
      <c r="Q195" s="301">
        <v>2050</v>
      </c>
      <c r="R195" s="302" t="s">
        <v>218</v>
      </c>
    </row>
    <row r="196" spans="1:21" s="20" customFormat="1">
      <c r="A196" s="24" t="s">
        <v>395</v>
      </c>
      <c r="B196" s="28">
        <v>58</v>
      </c>
      <c r="C196" s="28">
        <v>61</v>
      </c>
      <c r="D196" s="28">
        <v>57</v>
      </c>
      <c r="E196" s="28">
        <v>56</v>
      </c>
      <c r="F196" s="28">
        <v>70</v>
      </c>
      <c r="G196" s="28">
        <v>81</v>
      </c>
      <c r="H196" s="28">
        <v>69</v>
      </c>
      <c r="I196" s="28">
        <v>60</v>
      </c>
      <c r="J196" s="28">
        <v>94</v>
      </c>
      <c r="K196" s="28">
        <v>113</v>
      </c>
      <c r="L196" s="28">
        <v>86</v>
      </c>
      <c r="M196" s="28">
        <v>67</v>
      </c>
      <c r="N196" s="28">
        <v>119</v>
      </c>
      <c r="O196" s="28">
        <v>136</v>
      </c>
      <c r="P196" s="28">
        <v>110</v>
      </c>
      <c r="Q196" s="28">
        <v>79</v>
      </c>
      <c r="R196" s="30" t="s">
        <v>32</v>
      </c>
      <c r="S196" s="15"/>
      <c r="T196" s="15"/>
      <c r="U196" s="15"/>
    </row>
    <row r="197" spans="1:21">
      <c r="A197" s="31" t="s">
        <v>444</v>
      </c>
      <c r="B197" s="34">
        <v>4</v>
      </c>
      <c r="C197" s="34">
        <v>4</v>
      </c>
      <c r="D197" s="34">
        <v>3</v>
      </c>
      <c r="E197" s="34">
        <v>3</v>
      </c>
      <c r="F197" s="34">
        <v>5</v>
      </c>
      <c r="G197" s="34">
        <v>5</v>
      </c>
      <c r="H197" s="34">
        <v>3</v>
      </c>
      <c r="I197" s="34">
        <v>3</v>
      </c>
      <c r="J197" s="34">
        <v>7</v>
      </c>
      <c r="K197" s="34">
        <v>12</v>
      </c>
      <c r="L197" s="34">
        <v>3</v>
      </c>
      <c r="M197" s="34">
        <v>2</v>
      </c>
      <c r="N197" s="34">
        <v>8</v>
      </c>
      <c r="O197" s="34">
        <v>14</v>
      </c>
      <c r="P197" s="34">
        <v>6</v>
      </c>
      <c r="Q197" s="34">
        <v>3</v>
      </c>
      <c r="R197" s="35" t="s">
        <v>32</v>
      </c>
    </row>
    <row r="198" spans="1:21">
      <c r="A198" s="31" t="s">
        <v>445</v>
      </c>
      <c r="B198" s="34">
        <v>30</v>
      </c>
      <c r="C198" s="34">
        <v>32</v>
      </c>
      <c r="D198" s="34">
        <v>30</v>
      </c>
      <c r="E198" s="34">
        <v>30</v>
      </c>
      <c r="F198" s="34">
        <v>33</v>
      </c>
      <c r="G198" s="34">
        <v>35</v>
      </c>
      <c r="H198" s="34">
        <v>34</v>
      </c>
      <c r="I198" s="34">
        <v>29</v>
      </c>
      <c r="J198" s="34">
        <v>36</v>
      </c>
      <c r="K198" s="34">
        <v>39</v>
      </c>
      <c r="L198" s="34">
        <v>38</v>
      </c>
      <c r="M198" s="34">
        <v>30</v>
      </c>
      <c r="N198" s="34">
        <v>39</v>
      </c>
      <c r="O198" s="34">
        <v>41</v>
      </c>
      <c r="P198" s="34">
        <v>42</v>
      </c>
      <c r="Q198" s="34">
        <v>32</v>
      </c>
      <c r="R198" s="35" t="s">
        <v>32</v>
      </c>
    </row>
    <row r="199" spans="1:21">
      <c r="A199" s="31" t="s">
        <v>446</v>
      </c>
      <c r="B199" s="34">
        <v>3</v>
      </c>
      <c r="C199" s="34">
        <v>3</v>
      </c>
      <c r="D199" s="34">
        <v>3</v>
      </c>
      <c r="E199" s="34">
        <v>3</v>
      </c>
      <c r="F199" s="34">
        <v>3</v>
      </c>
      <c r="G199" s="34">
        <v>4</v>
      </c>
      <c r="H199" s="34">
        <v>3</v>
      </c>
      <c r="I199" s="34">
        <v>3</v>
      </c>
      <c r="J199" s="34">
        <v>4</v>
      </c>
      <c r="K199" s="34">
        <v>4</v>
      </c>
      <c r="L199" s="34">
        <v>4</v>
      </c>
      <c r="M199" s="34">
        <v>3</v>
      </c>
      <c r="N199" s="34">
        <v>4</v>
      </c>
      <c r="O199" s="34">
        <v>5</v>
      </c>
      <c r="P199" s="34">
        <v>4</v>
      </c>
      <c r="Q199" s="34">
        <v>3</v>
      </c>
      <c r="R199" s="35" t="s">
        <v>32</v>
      </c>
    </row>
    <row r="200" spans="1:21">
      <c r="A200" s="31" t="s">
        <v>447</v>
      </c>
      <c r="B200" s="34">
        <v>4</v>
      </c>
      <c r="C200" s="34">
        <v>4</v>
      </c>
      <c r="D200" s="34">
        <v>4</v>
      </c>
      <c r="E200" s="34">
        <v>4</v>
      </c>
      <c r="F200" s="34">
        <v>5</v>
      </c>
      <c r="G200" s="34">
        <v>5</v>
      </c>
      <c r="H200" s="34">
        <v>4</v>
      </c>
      <c r="I200" s="34">
        <v>5</v>
      </c>
      <c r="J200" s="34">
        <v>11</v>
      </c>
      <c r="K200" s="34">
        <v>11</v>
      </c>
      <c r="L200" s="34">
        <v>11</v>
      </c>
      <c r="M200" s="34">
        <v>10</v>
      </c>
      <c r="N200" s="34">
        <v>11</v>
      </c>
      <c r="O200" s="34">
        <v>11</v>
      </c>
      <c r="P200" s="34">
        <v>11</v>
      </c>
      <c r="Q200" s="34">
        <v>10</v>
      </c>
      <c r="R200" s="35" t="s">
        <v>32</v>
      </c>
    </row>
    <row r="201" spans="1:21">
      <c r="A201" s="31" t="s">
        <v>448</v>
      </c>
      <c r="B201" s="34">
        <v>13</v>
      </c>
      <c r="C201" s="34">
        <v>13</v>
      </c>
      <c r="D201" s="34">
        <v>13</v>
      </c>
      <c r="E201" s="34">
        <v>12</v>
      </c>
      <c r="F201" s="34">
        <v>19</v>
      </c>
      <c r="G201" s="34">
        <v>23</v>
      </c>
      <c r="H201" s="34">
        <v>19</v>
      </c>
      <c r="I201" s="34">
        <v>15</v>
      </c>
      <c r="J201" s="34">
        <v>24</v>
      </c>
      <c r="K201" s="34">
        <v>32</v>
      </c>
      <c r="L201" s="34">
        <v>24</v>
      </c>
      <c r="M201" s="34">
        <v>17</v>
      </c>
      <c r="N201" s="34">
        <v>39</v>
      </c>
      <c r="O201" s="34">
        <v>45</v>
      </c>
      <c r="P201" s="34">
        <v>40</v>
      </c>
      <c r="Q201" s="34">
        <v>26</v>
      </c>
      <c r="R201" s="35" t="s">
        <v>32</v>
      </c>
    </row>
    <row r="202" spans="1:21">
      <c r="A202" s="31" t="s">
        <v>449</v>
      </c>
      <c r="B202" s="34">
        <v>4</v>
      </c>
      <c r="C202" s="34">
        <v>5</v>
      </c>
      <c r="D202" s="34">
        <v>4</v>
      </c>
      <c r="E202" s="34">
        <v>4</v>
      </c>
      <c r="F202" s="34">
        <v>5</v>
      </c>
      <c r="G202" s="34">
        <v>9</v>
      </c>
      <c r="H202" s="34">
        <v>6</v>
      </c>
      <c r="I202" s="34">
        <v>5</v>
      </c>
      <c r="J202" s="34">
        <v>12</v>
      </c>
      <c r="K202" s="34">
        <v>15</v>
      </c>
      <c r="L202" s="34">
        <v>6</v>
      </c>
      <c r="M202" s="34">
        <v>5</v>
      </c>
      <c r="N202" s="34">
        <v>18</v>
      </c>
      <c r="O202" s="34">
        <v>20</v>
      </c>
      <c r="P202" s="34">
        <v>7</v>
      </c>
      <c r="Q202" s="34">
        <v>5</v>
      </c>
      <c r="R202" s="35" t="s">
        <v>32</v>
      </c>
    </row>
    <row r="205" spans="1:21">
      <c r="A205" s="22" t="s">
        <v>450</v>
      </c>
      <c r="B205" s="22"/>
      <c r="C205" s="22"/>
      <c r="D205" s="22"/>
      <c r="E205" s="22"/>
      <c r="F205" s="22"/>
      <c r="G205" s="22"/>
      <c r="H205" s="22"/>
      <c r="I205" s="22"/>
      <c r="J205" s="22"/>
      <c r="K205" s="22"/>
      <c r="L205" s="22"/>
      <c r="M205" s="22"/>
      <c r="N205" s="22"/>
      <c r="O205" s="22"/>
      <c r="P205" s="22"/>
      <c r="Q205" s="22"/>
      <c r="R205" s="22"/>
      <c r="S205" s="22"/>
      <c r="T205" s="22"/>
      <c r="U205" s="22"/>
    </row>
    <row r="206" spans="1:21">
      <c r="A206" s="23" t="s">
        <v>451</v>
      </c>
      <c r="B206" s="23"/>
      <c r="C206" s="23"/>
      <c r="D206" s="23"/>
      <c r="E206" s="23"/>
      <c r="F206" s="23"/>
      <c r="G206" s="23"/>
      <c r="H206" s="23"/>
      <c r="I206" s="23"/>
      <c r="J206" s="23"/>
      <c r="K206" s="23"/>
      <c r="L206" s="23"/>
      <c r="M206" s="23"/>
      <c r="N206" s="23"/>
      <c r="O206" s="23"/>
      <c r="P206" s="23"/>
      <c r="Q206" s="23"/>
      <c r="R206" s="23"/>
    </row>
    <row r="207" spans="1:21">
      <c r="A207" s="24" t="s">
        <v>108</v>
      </c>
      <c r="B207" s="299" t="s">
        <v>13</v>
      </c>
      <c r="C207" s="299" t="s">
        <v>14</v>
      </c>
      <c r="D207" s="299" t="s">
        <v>15</v>
      </c>
      <c r="E207" s="299" t="s">
        <v>16</v>
      </c>
      <c r="F207" s="299" t="s">
        <v>13</v>
      </c>
      <c r="G207" s="299" t="s">
        <v>14</v>
      </c>
      <c r="H207" s="299" t="s">
        <v>15</v>
      </c>
      <c r="I207" s="299" t="s">
        <v>16</v>
      </c>
      <c r="J207" s="299" t="s">
        <v>13</v>
      </c>
      <c r="K207" s="299" t="s">
        <v>14</v>
      </c>
      <c r="L207" s="299" t="s">
        <v>15</v>
      </c>
      <c r="M207" s="299" t="s">
        <v>16</v>
      </c>
      <c r="N207" s="299" t="s">
        <v>13</v>
      </c>
      <c r="O207" s="299" t="s">
        <v>14</v>
      </c>
      <c r="P207" s="299" t="s">
        <v>15</v>
      </c>
      <c r="Q207" s="299" t="s">
        <v>16</v>
      </c>
      <c r="R207" s="300"/>
    </row>
    <row r="208" spans="1:21">
      <c r="A208" s="26" t="s">
        <v>182</v>
      </c>
      <c r="B208" s="301">
        <v>2030</v>
      </c>
      <c r="C208" s="301">
        <v>2030</v>
      </c>
      <c r="D208" s="301">
        <v>2030</v>
      </c>
      <c r="E208" s="301">
        <v>2030</v>
      </c>
      <c r="F208" s="301">
        <v>2035</v>
      </c>
      <c r="G208" s="301">
        <v>2035</v>
      </c>
      <c r="H208" s="301">
        <v>2035</v>
      </c>
      <c r="I208" s="301">
        <v>2035</v>
      </c>
      <c r="J208" s="301">
        <v>2040</v>
      </c>
      <c r="K208" s="301">
        <v>2040</v>
      </c>
      <c r="L208" s="301">
        <v>2040</v>
      </c>
      <c r="M208" s="301">
        <v>2040</v>
      </c>
      <c r="N208" s="301">
        <v>2050</v>
      </c>
      <c r="O208" s="301">
        <v>2050</v>
      </c>
      <c r="P208" s="301">
        <v>2050</v>
      </c>
      <c r="Q208" s="301">
        <v>2050</v>
      </c>
      <c r="R208" s="302" t="s">
        <v>218</v>
      </c>
    </row>
    <row r="209" spans="1:18" s="20" customFormat="1">
      <c r="A209" s="24" t="s">
        <v>395</v>
      </c>
      <c r="B209" s="28">
        <v>23</v>
      </c>
      <c r="C209" s="28">
        <v>24</v>
      </c>
      <c r="D209" s="28">
        <v>26</v>
      </c>
      <c r="E209" s="28">
        <v>22</v>
      </c>
      <c r="F209" s="28">
        <v>27</v>
      </c>
      <c r="G209" s="28">
        <v>47</v>
      </c>
      <c r="H209" s="28">
        <v>41</v>
      </c>
      <c r="I209" s="28">
        <v>32</v>
      </c>
      <c r="J209" s="28">
        <v>55</v>
      </c>
      <c r="K209" s="28">
        <v>72</v>
      </c>
      <c r="L209" s="28">
        <v>52</v>
      </c>
      <c r="M209" s="28">
        <v>59</v>
      </c>
      <c r="N209" s="28">
        <v>97</v>
      </c>
      <c r="O209" s="28">
        <v>112</v>
      </c>
      <c r="P209" s="28">
        <v>82</v>
      </c>
      <c r="Q209" s="28">
        <v>74</v>
      </c>
      <c r="R209" s="30" t="s">
        <v>32</v>
      </c>
    </row>
    <row r="210" spans="1:18">
      <c r="A210" s="31" t="s">
        <v>444</v>
      </c>
      <c r="B210" s="34">
        <v>0</v>
      </c>
      <c r="C210" s="34">
        <v>0</v>
      </c>
      <c r="D210" s="34">
        <v>2</v>
      </c>
      <c r="E210" s="34">
        <v>2</v>
      </c>
      <c r="F210" s="34">
        <v>1</v>
      </c>
      <c r="G210" s="34">
        <v>1</v>
      </c>
      <c r="H210" s="34">
        <v>5</v>
      </c>
      <c r="I210" s="34">
        <v>6</v>
      </c>
      <c r="J210" s="34">
        <v>6</v>
      </c>
      <c r="K210" s="34">
        <v>4</v>
      </c>
      <c r="L210" s="34">
        <v>3</v>
      </c>
      <c r="M210" s="34">
        <v>13</v>
      </c>
      <c r="N210" s="34">
        <v>9</v>
      </c>
      <c r="O210" s="34">
        <v>6</v>
      </c>
      <c r="P210" s="34">
        <v>6</v>
      </c>
      <c r="Q210" s="34">
        <v>15</v>
      </c>
      <c r="R210" s="35" t="s">
        <v>32</v>
      </c>
    </row>
    <row r="211" spans="1:18">
      <c r="A211" s="31" t="s">
        <v>445</v>
      </c>
      <c r="B211" s="34">
        <v>0</v>
      </c>
      <c r="C211" s="34">
        <v>0</v>
      </c>
      <c r="D211" s="34">
        <v>0</v>
      </c>
      <c r="E211" s="34">
        <v>0</v>
      </c>
      <c r="F211" s="34">
        <v>0</v>
      </c>
      <c r="G211" s="34">
        <v>0</v>
      </c>
      <c r="H211" s="34">
        <v>0</v>
      </c>
      <c r="I211" s="34">
        <v>4</v>
      </c>
      <c r="J211" s="34">
        <v>2</v>
      </c>
      <c r="K211" s="34">
        <v>2</v>
      </c>
      <c r="L211" s="34">
        <v>0</v>
      </c>
      <c r="M211" s="34">
        <v>7</v>
      </c>
      <c r="N211" s="34">
        <v>4</v>
      </c>
      <c r="O211" s="34">
        <v>7</v>
      </c>
      <c r="P211" s="34">
        <v>0</v>
      </c>
      <c r="Q211" s="34">
        <v>11</v>
      </c>
      <c r="R211" s="35" t="s">
        <v>32</v>
      </c>
    </row>
    <row r="212" spans="1:18">
      <c r="A212" s="31" t="s">
        <v>446</v>
      </c>
      <c r="B212" s="34">
        <v>5</v>
      </c>
      <c r="C212" s="34">
        <v>5</v>
      </c>
      <c r="D212" s="34">
        <v>5</v>
      </c>
      <c r="E212" s="34">
        <v>2</v>
      </c>
      <c r="F212" s="34">
        <v>5</v>
      </c>
      <c r="G212" s="34">
        <v>5</v>
      </c>
      <c r="H212" s="34">
        <v>5</v>
      </c>
      <c r="I212" s="34">
        <v>3</v>
      </c>
      <c r="J212" s="34">
        <v>6</v>
      </c>
      <c r="K212" s="34">
        <v>6</v>
      </c>
      <c r="L212" s="34">
        <v>6</v>
      </c>
      <c r="M212" s="34">
        <v>1</v>
      </c>
      <c r="N212" s="34">
        <v>8</v>
      </c>
      <c r="O212" s="34">
        <v>7</v>
      </c>
      <c r="P212" s="34">
        <v>7</v>
      </c>
      <c r="Q212" s="34">
        <v>1</v>
      </c>
      <c r="R212" s="35" t="s">
        <v>32</v>
      </c>
    </row>
    <row r="213" spans="1:18">
      <c r="A213" s="31" t="s">
        <v>447</v>
      </c>
      <c r="B213" s="34">
        <v>1</v>
      </c>
      <c r="C213" s="34">
        <v>1</v>
      </c>
      <c r="D213" s="34">
        <v>1</v>
      </c>
      <c r="E213" s="34">
        <v>1</v>
      </c>
      <c r="F213" s="34">
        <v>1</v>
      </c>
      <c r="G213" s="34">
        <v>1</v>
      </c>
      <c r="H213" s="34">
        <v>1</v>
      </c>
      <c r="I213" s="34">
        <v>1</v>
      </c>
      <c r="J213" s="34">
        <v>5</v>
      </c>
      <c r="K213" s="34">
        <v>5</v>
      </c>
      <c r="L213" s="34">
        <v>1</v>
      </c>
      <c r="M213" s="34">
        <v>10</v>
      </c>
      <c r="N213" s="34">
        <v>10</v>
      </c>
      <c r="O213" s="34">
        <v>10</v>
      </c>
      <c r="P213" s="34">
        <v>5</v>
      </c>
      <c r="Q213" s="34">
        <v>10</v>
      </c>
      <c r="R213" s="35" t="s">
        <v>32</v>
      </c>
    </row>
    <row r="214" spans="1:18">
      <c r="A214" s="31" t="s">
        <v>448</v>
      </c>
      <c r="B214" s="34">
        <v>14</v>
      </c>
      <c r="C214" s="34">
        <v>13</v>
      </c>
      <c r="D214" s="34">
        <v>15</v>
      </c>
      <c r="E214" s="34">
        <v>13</v>
      </c>
      <c r="F214" s="34">
        <v>19</v>
      </c>
      <c r="G214" s="34">
        <v>33</v>
      </c>
      <c r="H214" s="34">
        <v>26</v>
      </c>
      <c r="I214" s="34">
        <v>17</v>
      </c>
      <c r="J214" s="34">
        <v>31</v>
      </c>
      <c r="K214" s="34">
        <v>49</v>
      </c>
      <c r="L214" s="34">
        <v>40</v>
      </c>
      <c r="M214" s="34">
        <v>24</v>
      </c>
      <c r="N214" s="34">
        <v>59</v>
      </c>
      <c r="O214" s="34">
        <v>71</v>
      </c>
      <c r="P214" s="34">
        <v>62</v>
      </c>
      <c r="Q214" s="34">
        <v>33</v>
      </c>
      <c r="R214" s="35" t="s">
        <v>32</v>
      </c>
    </row>
    <row r="215" spans="1:18">
      <c r="A215" s="31" t="s">
        <v>449</v>
      </c>
      <c r="B215" s="34">
        <v>3</v>
      </c>
      <c r="C215" s="34">
        <v>5</v>
      </c>
      <c r="D215" s="34">
        <v>3</v>
      </c>
      <c r="E215" s="34">
        <v>4</v>
      </c>
      <c r="F215" s="34">
        <v>1</v>
      </c>
      <c r="G215" s="34">
        <v>7</v>
      </c>
      <c r="H215" s="34">
        <v>4</v>
      </c>
      <c r="I215" s="34">
        <v>1</v>
      </c>
      <c r="J215" s="34">
        <v>5</v>
      </c>
      <c r="K215" s="34">
        <v>6</v>
      </c>
      <c r="L215" s="34">
        <v>2</v>
      </c>
      <c r="M215" s="34">
        <v>4</v>
      </c>
      <c r="N215" s="34">
        <v>7</v>
      </c>
      <c r="O215" s="34">
        <v>11</v>
      </c>
      <c r="P215" s="34">
        <v>2</v>
      </c>
      <c r="Q215" s="34">
        <v>4</v>
      </c>
      <c r="R215" s="35" t="s">
        <v>32</v>
      </c>
    </row>
    <row r="218" spans="1:18">
      <c r="A218" s="22" t="s">
        <v>452</v>
      </c>
      <c r="B218" s="22"/>
      <c r="C218" s="22"/>
      <c r="D218" s="22"/>
      <c r="E218" s="22"/>
    </row>
    <row r="219" spans="1:18">
      <c r="A219" s="23" t="s">
        <v>453</v>
      </c>
      <c r="B219" s="23"/>
      <c r="C219" s="23"/>
      <c r="D219" s="23"/>
      <c r="E219" s="23"/>
      <c r="F219" s="23"/>
      <c r="G219" s="23"/>
    </row>
    <row r="220" spans="1:18">
      <c r="A220" s="24" t="s">
        <v>108</v>
      </c>
      <c r="B220" s="299" t="s">
        <v>13</v>
      </c>
      <c r="C220" s="299" t="s">
        <v>14</v>
      </c>
      <c r="D220" s="299" t="s">
        <v>15</v>
      </c>
      <c r="E220" s="299" t="s">
        <v>16</v>
      </c>
      <c r="F220" s="299" t="s">
        <v>209</v>
      </c>
      <c r="G220" s="299"/>
    </row>
    <row r="221" spans="1:18">
      <c r="A221" s="26" t="s">
        <v>182</v>
      </c>
      <c r="B221" s="301">
        <v>2030</v>
      </c>
      <c r="C221" s="301">
        <v>2030</v>
      </c>
      <c r="D221" s="301">
        <v>2030</v>
      </c>
      <c r="E221" s="301">
        <v>2030</v>
      </c>
      <c r="F221" s="301">
        <v>2030</v>
      </c>
      <c r="G221" s="307" t="s">
        <v>17</v>
      </c>
    </row>
    <row r="222" spans="1:18">
      <c r="A222" s="24" t="s">
        <v>395</v>
      </c>
      <c r="B222" s="28">
        <v>181</v>
      </c>
      <c r="C222" s="28">
        <v>171</v>
      </c>
      <c r="D222" s="28">
        <v>190</v>
      </c>
      <c r="E222" s="28">
        <v>172</v>
      </c>
      <c r="F222" s="28">
        <v>143</v>
      </c>
      <c r="G222" s="39" t="s">
        <v>32</v>
      </c>
    </row>
    <row r="223" spans="1:18">
      <c r="A223" s="31" t="s">
        <v>24</v>
      </c>
      <c r="B223" s="34">
        <v>57</v>
      </c>
      <c r="C223" s="34">
        <v>60</v>
      </c>
      <c r="D223" s="34">
        <v>56</v>
      </c>
      <c r="E223" s="34">
        <v>54</v>
      </c>
      <c r="F223" s="34">
        <v>46</v>
      </c>
      <c r="G223" s="40" t="s">
        <v>32</v>
      </c>
    </row>
    <row r="224" spans="1:18">
      <c r="A224" s="31" t="s">
        <v>189</v>
      </c>
      <c r="B224" s="34">
        <v>101</v>
      </c>
      <c r="C224" s="34">
        <v>86</v>
      </c>
      <c r="D224" s="34">
        <v>108</v>
      </c>
      <c r="E224" s="34">
        <v>95</v>
      </c>
      <c r="F224" s="34">
        <v>96</v>
      </c>
      <c r="G224" s="40" t="s">
        <v>32</v>
      </c>
    </row>
    <row r="225" spans="1:30">
      <c r="A225" s="31" t="s">
        <v>33</v>
      </c>
      <c r="B225" s="34">
        <v>23</v>
      </c>
      <c r="C225" s="34">
        <v>25</v>
      </c>
      <c r="D225" s="34">
        <v>26</v>
      </c>
      <c r="E225" s="34">
        <v>23</v>
      </c>
      <c r="F225" s="34">
        <v>1</v>
      </c>
      <c r="G225" s="40" t="s">
        <v>32</v>
      </c>
    </row>
    <row r="228" spans="1:30">
      <c r="A228" s="22" t="s">
        <v>454</v>
      </c>
      <c r="B228" s="22"/>
      <c r="C228" s="22"/>
      <c r="D228" s="22"/>
      <c r="E228" s="22"/>
    </row>
    <row r="229" spans="1:30">
      <c r="A229" s="23" t="s">
        <v>455</v>
      </c>
      <c r="B229" s="23"/>
      <c r="C229" s="23"/>
      <c r="D229" s="23"/>
      <c r="E229" s="23"/>
      <c r="F229" s="23"/>
      <c r="G229" s="23"/>
    </row>
    <row r="230" spans="1:30">
      <c r="A230" s="24" t="s">
        <v>108</v>
      </c>
      <c r="B230" s="299" t="s">
        <v>13</v>
      </c>
      <c r="C230" s="299" t="s">
        <v>14</v>
      </c>
      <c r="D230" s="299" t="s">
        <v>15</v>
      </c>
      <c r="E230" s="299" t="s">
        <v>16</v>
      </c>
      <c r="F230" s="299" t="s">
        <v>209</v>
      </c>
      <c r="G230" s="299"/>
    </row>
    <row r="231" spans="1:30">
      <c r="A231" s="26" t="s">
        <v>182</v>
      </c>
      <c r="B231" s="301">
        <v>2030</v>
      </c>
      <c r="C231" s="301">
        <v>2030</v>
      </c>
      <c r="D231" s="301">
        <v>2030</v>
      </c>
      <c r="E231" s="301">
        <v>2030</v>
      </c>
      <c r="F231" s="301">
        <v>2030</v>
      </c>
      <c r="G231" s="307" t="s">
        <v>17</v>
      </c>
    </row>
    <row r="232" spans="1:30">
      <c r="A232" s="24" t="s">
        <v>395</v>
      </c>
      <c r="B232" s="28">
        <v>15</v>
      </c>
      <c r="C232" s="28">
        <v>8</v>
      </c>
      <c r="D232" s="28">
        <v>16</v>
      </c>
      <c r="E232" s="28">
        <v>11</v>
      </c>
      <c r="F232" s="28">
        <v>9</v>
      </c>
      <c r="G232" s="39" t="s">
        <v>175</v>
      </c>
    </row>
    <row r="233" spans="1:30">
      <c r="A233" s="31" t="s">
        <v>456</v>
      </c>
      <c r="B233" s="34">
        <v>4</v>
      </c>
      <c r="C233" s="34">
        <v>3</v>
      </c>
      <c r="D233" s="34">
        <v>4</v>
      </c>
      <c r="E233" s="34">
        <v>3</v>
      </c>
      <c r="F233" s="34">
        <v>2</v>
      </c>
      <c r="G233" s="40" t="s">
        <v>175</v>
      </c>
    </row>
    <row r="234" spans="1:30">
      <c r="A234" s="31" t="s">
        <v>457</v>
      </c>
      <c r="B234" s="34">
        <v>11</v>
      </c>
      <c r="C234" s="34">
        <v>5</v>
      </c>
      <c r="D234" s="34">
        <v>12</v>
      </c>
      <c r="E234" s="34">
        <v>8</v>
      </c>
      <c r="F234" s="34">
        <v>7</v>
      </c>
      <c r="G234" s="40" t="s">
        <v>175</v>
      </c>
    </row>
    <row r="237" spans="1:30">
      <c r="A237" s="22" t="s">
        <v>458</v>
      </c>
      <c r="B237" s="22"/>
      <c r="C237" s="22"/>
      <c r="D237" s="22"/>
      <c r="E237" s="22"/>
      <c r="F237" s="22"/>
      <c r="G237" s="22"/>
      <c r="H237" s="22"/>
      <c r="I237" s="22"/>
      <c r="J237" s="22"/>
      <c r="K237" s="22"/>
      <c r="L237" s="22"/>
      <c r="M237" s="22"/>
      <c r="N237" s="22"/>
      <c r="O237" s="22"/>
      <c r="P237" s="22"/>
      <c r="Q237" s="22"/>
      <c r="R237" s="22"/>
      <c r="S237" s="22"/>
      <c r="T237" s="22"/>
      <c r="U237" s="22"/>
    </row>
    <row r="238" spans="1:30">
      <c r="A238" s="23" t="s">
        <v>459</v>
      </c>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row>
    <row r="239" spans="1:30">
      <c r="A239" s="24" t="s">
        <v>108</v>
      </c>
      <c r="B239" s="299" t="s">
        <v>460</v>
      </c>
      <c r="C239" s="299" t="s">
        <v>461</v>
      </c>
      <c r="D239" s="299" t="s">
        <v>460</v>
      </c>
      <c r="E239" s="299" t="s">
        <v>461</v>
      </c>
      <c r="F239" s="299" t="s">
        <v>13</v>
      </c>
      <c r="G239" s="299" t="s">
        <v>14</v>
      </c>
      <c r="H239" s="299" t="s">
        <v>15</v>
      </c>
      <c r="I239" s="299" t="s">
        <v>16</v>
      </c>
      <c r="J239" s="299" t="s">
        <v>460</v>
      </c>
      <c r="K239" s="299" t="s">
        <v>461</v>
      </c>
      <c r="L239" s="299" t="s">
        <v>13</v>
      </c>
      <c r="M239" s="299" t="s">
        <v>14</v>
      </c>
      <c r="N239" s="299" t="s">
        <v>15</v>
      </c>
      <c r="O239" s="299" t="s">
        <v>16</v>
      </c>
      <c r="P239" s="299" t="s">
        <v>460</v>
      </c>
      <c r="Q239" s="299" t="s">
        <v>461</v>
      </c>
      <c r="R239" s="299" t="s">
        <v>13</v>
      </c>
      <c r="S239" s="299" t="s">
        <v>14</v>
      </c>
      <c r="T239" s="299" t="s">
        <v>15</v>
      </c>
      <c r="U239" s="299" t="s">
        <v>16</v>
      </c>
      <c r="V239" s="299" t="s">
        <v>460</v>
      </c>
      <c r="W239" s="299" t="s">
        <v>461</v>
      </c>
      <c r="X239" s="299" t="s">
        <v>13</v>
      </c>
      <c r="Y239" s="299" t="s">
        <v>14</v>
      </c>
      <c r="Z239" s="299" t="s">
        <v>15</v>
      </c>
      <c r="AA239" s="299" t="s">
        <v>16</v>
      </c>
      <c r="AB239" s="299" t="s">
        <v>460</v>
      </c>
      <c r="AC239" s="299" t="s">
        <v>461</v>
      </c>
      <c r="AD239" s="300"/>
    </row>
    <row r="240" spans="1:30">
      <c r="A240" s="26" t="s">
        <v>182</v>
      </c>
      <c r="B240" s="301">
        <v>2019</v>
      </c>
      <c r="C240" s="301">
        <v>2019</v>
      </c>
      <c r="D240" s="301">
        <v>2025</v>
      </c>
      <c r="E240" s="301">
        <v>2025</v>
      </c>
      <c r="F240" s="301">
        <v>2030</v>
      </c>
      <c r="G240" s="301">
        <v>2030</v>
      </c>
      <c r="H240" s="301">
        <v>2030</v>
      </c>
      <c r="I240" s="301">
        <v>2030</v>
      </c>
      <c r="J240" s="301">
        <v>2030</v>
      </c>
      <c r="K240" s="301">
        <v>2030</v>
      </c>
      <c r="L240" s="301">
        <v>2035</v>
      </c>
      <c r="M240" s="301">
        <v>2035</v>
      </c>
      <c r="N240" s="301">
        <v>2035</v>
      </c>
      <c r="O240" s="301">
        <v>2035</v>
      </c>
      <c r="P240" s="301">
        <v>2035</v>
      </c>
      <c r="Q240" s="301">
        <v>2035</v>
      </c>
      <c r="R240" s="301">
        <v>2040</v>
      </c>
      <c r="S240" s="301">
        <v>2040</v>
      </c>
      <c r="T240" s="301">
        <v>2040</v>
      </c>
      <c r="U240" s="301">
        <v>2040</v>
      </c>
      <c r="V240" s="301">
        <v>2040</v>
      </c>
      <c r="W240" s="301">
        <v>2040</v>
      </c>
      <c r="X240" s="301">
        <v>2050</v>
      </c>
      <c r="Y240" s="301">
        <v>2050</v>
      </c>
      <c r="Z240" s="301">
        <v>2050</v>
      </c>
      <c r="AA240" s="301">
        <v>2050</v>
      </c>
      <c r="AB240" s="301">
        <v>2050</v>
      </c>
      <c r="AC240" s="301">
        <v>2050</v>
      </c>
      <c r="AD240" s="302" t="s">
        <v>218</v>
      </c>
    </row>
    <row r="241" spans="1:30" s="20" customFormat="1">
      <c r="A241" s="24" t="s">
        <v>395</v>
      </c>
      <c r="B241" s="28">
        <v>41</v>
      </c>
      <c r="C241" s="28">
        <v>41</v>
      </c>
      <c r="D241" s="28">
        <v>46</v>
      </c>
      <c r="E241" s="28">
        <v>57</v>
      </c>
      <c r="F241" s="28">
        <v>57</v>
      </c>
      <c r="G241" s="28">
        <v>60</v>
      </c>
      <c r="H241" s="28">
        <v>56</v>
      </c>
      <c r="I241" s="28">
        <v>54</v>
      </c>
      <c r="J241" s="28">
        <v>48</v>
      </c>
      <c r="K241" s="28">
        <v>63</v>
      </c>
      <c r="L241" s="28">
        <v>69</v>
      </c>
      <c r="M241" s="28">
        <v>81</v>
      </c>
      <c r="N241" s="28">
        <v>68</v>
      </c>
      <c r="O241" s="28">
        <v>59</v>
      </c>
      <c r="P241" s="28">
        <v>55</v>
      </c>
      <c r="Q241" s="28">
        <v>79</v>
      </c>
      <c r="R241" s="28">
        <v>90</v>
      </c>
      <c r="S241" s="28">
        <v>111</v>
      </c>
      <c r="T241" s="28">
        <v>85</v>
      </c>
      <c r="U241" s="28">
        <v>67</v>
      </c>
      <c r="V241" s="28">
        <v>67</v>
      </c>
      <c r="W241" s="28">
        <v>88</v>
      </c>
      <c r="X241" s="28">
        <v>120</v>
      </c>
      <c r="Y241" s="28">
        <v>139</v>
      </c>
      <c r="Z241" s="28">
        <v>107</v>
      </c>
      <c r="AA241" s="28">
        <v>75</v>
      </c>
      <c r="AB241" s="28">
        <v>72</v>
      </c>
      <c r="AC241" s="28">
        <v>139</v>
      </c>
      <c r="AD241" s="30" t="s">
        <v>32</v>
      </c>
    </row>
    <row r="244" spans="1:30">
      <c r="A244" s="22" t="s">
        <v>462</v>
      </c>
      <c r="B244" s="22"/>
      <c r="C244" s="22"/>
      <c r="D244" s="22"/>
      <c r="E244" s="22"/>
      <c r="F244" s="22"/>
      <c r="G244" s="22"/>
      <c r="H244" s="22"/>
      <c r="I244" s="22"/>
      <c r="J244" s="22"/>
      <c r="K244" s="22"/>
      <c r="L244" s="22"/>
      <c r="M244" s="22"/>
      <c r="N244" s="22"/>
      <c r="O244" s="22"/>
      <c r="P244" s="22"/>
      <c r="Q244" s="22"/>
      <c r="R244" s="22"/>
      <c r="S244" s="22"/>
      <c r="T244" s="22"/>
      <c r="U244" s="22"/>
    </row>
    <row r="245" spans="1:30">
      <c r="A245" s="23" t="s">
        <v>463</v>
      </c>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row>
    <row r="246" spans="1:30" s="15" customFormat="1">
      <c r="A246" s="24" t="s">
        <v>108</v>
      </c>
      <c r="B246" s="305" t="s">
        <v>460</v>
      </c>
      <c r="C246" s="305" t="s">
        <v>461</v>
      </c>
      <c r="D246" s="305" t="s">
        <v>460</v>
      </c>
      <c r="E246" s="305" t="s">
        <v>461</v>
      </c>
      <c r="F246" s="305" t="s">
        <v>13</v>
      </c>
      <c r="G246" s="305" t="s">
        <v>14</v>
      </c>
      <c r="H246" s="305" t="s">
        <v>15</v>
      </c>
      <c r="I246" s="305" t="s">
        <v>16</v>
      </c>
      <c r="J246" s="305" t="s">
        <v>460</v>
      </c>
      <c r="K246" s="305" t="s">
        <v>461</v>
      </c>
      <c r="L246" s="305" t="s">
        <v>13</v>
      </c>
      <c r="M246" s="305" t="s">
        <v>14</v>
      </c>
      <c r="N246" s="305" t="s">
        <v>15</v>
      </c>
      <c r="O246" s="305" t="s">
        <v>16</v>
      </c>
      <c r="P246" s="305" t="s">
        <v>460</v>
      </c>
      <c r="Q246" s="305" t="s">
        <v>461</v>
      </c>
      <c r="R246" s="305" t="s">
        <v>13</v>
      </c>
      <c r="S246" s="305" t="s">
        <v>14</v>
      </c>
      <c r="T246" s="305" t="s">
        <v>15</v>
      </c>
      <c r="U246" s="305" t="s">
        <v>16</v>
      </c>
      <c r="V246" s="305" t="s">
        <v>460</v>
      </c>
      <c r="W246" s="305" t="s">
        <v>461</v>
      </c>
      <c r="X246" s="305" t="s">
        <v>13</v>
      </c>
      <c r="Y246" s="305" t="s">
        <v>14</v>
      </c>
      <c r="Z246" s="305" t="s">
        <v>15</v>
      </c>
      <c r="AA246" s="305" t="s">
        <v>16</v>
      </c>
      <c r="AB246" s="305" t="s">
        <v>460</v>
      </c>
      <c r="AC246" s="305" t="s">
        <v>461</v>
      </c>
      <c r="AD246" s="30"/>
    </row>
    <row r="247" spans="1:30" s="15" customFormat="1">
      <c r="A247" s="26" t="s">
        <v>182</v>
      </c>
      <c r="B247" s="303">
        <v>2019</v>
      </c>
      <c r="C247" s="303">
        <v>2019</v>
      </c>
      <c r="D247" s="303">
        <v>2025</v>
      </c>
      <c r="E247" s="303">
        <v>2025</v>
      </c>
      <c r="F247" s="303">
        <v>2030</v>
      </c>
      <c r="G247" s="303">
        <v>2030</v>
      </c>
      <c r="H247" s="303">
        <v>2030</v>
      </c>
      <c r="I247" s="303">
        <v>2030</v>
      </c>
      <c r="J247" s="303">
        <v>2030</v>
      </c>
      <c r="K247" s="303">
        <v>2030</v>
      </c>
      <c r="L247" s="303">
        <v>2035</v>
      </c>
      <c r="M247" s="303">
        <v>2035</v>
      </c>
      <c r="N247" s="303">
        <v>2035</v>
      </c>
      <c r="O247" s="303">
        <v>2035</v>
      </c>
      <c r="P247" s="303">
        <v>2035</v>
      </c>
      <c r="Q247" s="303">
        <v>2035</v>
      </c>
      <c r="R247" s="303">
        <v>2040</v>
      </c>
      <c r="S247" s="303">
        <v>2040</v>
      </c>
      <c r="T247" s="303">
        <v>2040</v>
      </c>
      <c r="U247" s="303">
        <v>2040</v>
      </c>
      <c r="V247" s="303">
        <v>2040</v>
      </c>
      <c r="W247" s="303">
        <v>2040</v>
      </c>
      <c r="X247" s="303">
        <v>2050</v>
      </c>
      <c r="Y247" s="303">
        <v>2050</v>
      </c>
      <c r="Z247" s="303">
        <v>2050</v>
      </c>
      <c r="AA247" s="303">
        <v>2050</v>
      </c>
      <c r="AB247" s="303">
        <v>2050</v>
      </c>
      <c r="AC247" s="303">
        <v>2050</v>
      </c>
      <c r="AD247" s="167" t="s">
        <v>218</v>
      </c>
    </row>
    <row r="248" spans="1:30" s="15" customFormat="1">
      <c r="A248" s="24" t="s">
        <v>395</v>
      </c>
      <c r="B248" s="28">
        <v>104</v>
      </c>
      <c r="C248" s="28">
        <v>104</v>
      </c>
      <c r="D248" s="28">
        <v>83</v>
      </c>
      <c r="E248" s="28">
        <v>95</v>
      </c>
      <c r="F248" s="28">
        <v>107</v>
      </c>
      <c r="G248" s="28">
        <v>93</v>
      </c>
      <c r="H248" s="28">
        <v>114</v>
      </c>
      <c r="I248" s="28">
        <v>101</v>
      </c>
      <c r="J248" s="28">
        <v>74</v>
      </c>
      <c r="K248" s="28">
        <v>88</v>
      </c>
      <c r="L248" s="28">
        <v>99</v>
      </c>
      <c r="M248" s="28">
        <v>77</v>
      </c>
      <c r="N248" s="28">
        <v>123</v>
      </c>
      <c r="O248" s="28">
        <v>77</v>
      </c>
      <c r="P248" s="28">
        <v>44</v>
      </c>
      <c r="Q248" s="28">
        <v>50</v>
      </c>
      <c r="R248" s="28">
        <v>82</v>
      </c>
      <c r="S248" s="28">
        <v>61</v>
      </c>
      <c r="T248" s="28">
        <v>128</v>
      </c>
      <c r="U248" s="28">
        <v>58</v>
      </c>
      <c r="V248" s="28">
        <v>27</v>
      </c>
      <c r="W248" s="28">
        <v>50</v>
      </c>
      <c r="X248" s="28">
        <v>66</v>
      </c>
      <c r="Y248" s="28">
        <v>31</v>
      </c>
      <c r="Z248" s="28">
        <v>133</v>
      </c>
      <c r="AA248" s="28">
        <v>30</v>
      </c>
      <c r="AB248" s="28">
        <v>4</v>
      </c>
      <c r="AC248" s="28">
        <v>87</v>
      </c>
      <c r="AD248" s="30" t="s">
        <v>32</v>
      </c>
    </row>
    <row r="251" spans="1:30">
      <c r="A251" s="22" t="s">
        <v>464</v>
      </c>
      <c r="B251" s="22"/>
      <c r="C251" s="22"/>
      <c r="D251" s="22"/>
      <c r="E251" s="22"/>
      <c r="F251" s="22"/>
      <c r="G251" s="22"/>
      <c r="H251" s="22"/>
      <c r="I251" s="22"/>
      <c r="J251" s="22"/>
      <c r="K251" s="22"/>
      <c r="L251" s="22"/>
      <c r="M251" s="22"/>
      <c r="N251" s="22"/>
      <c r="O251" s="22"/>
      <c r="P251" s="22"/>
      <c r="Q251" s="22"/>
      <c r="R251" s="22"/>
      <c r="S251" s="22"/>
      <c r="T251" s="22"/>
      <c r="U251" s="22"/>
    </row>
    <row r="252" spans="1:30">
      <c r="A252" s="23" t="s">
        <v>465</v>
      </c>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3"/>
      <c r="AD252" s="23"/>
    </row>
    <row r="253" spans="1:30" s="15" customFormat="1">
      <c r="A253" s="24" t="s">
        <v>108</v>
      </c>
      <c r="B253" s="305" t="s">
        <v>460</v>
      </c>
      <c r="C253" s="305" t="s">
        <v>461</v>
      </c>
      <c r="D253" s="305" t="s">
        <v>460</v>
      </c>
      <c r="E253" s="305" t="s">
        <v>461</v>
      </c>
      <c r="F253" s="305" t="s">
        <v>13</v>
      </c>
      <c r="G253" s="305" t="s">
        <v>14</v>
      </c>
      <c r="H253" s="305" t="s">
        <v>15</v>
      </c>
      <c r="I253" s="305" t="s">
        <v>16</v>
      </c>
      <c r="J253" s="305" t="s">
        <v>460</v>
      </c>
      <c r="K253" s="305" t="s">
        <v>461</v>
      </c>
      <c r="L253" s="305" t="s">
        <v>13</v>
      </c>
      <c r="M253" s="305" t="s">
        <v>14</v>
      </c>
      <c r="N253" s="305" t="s">
        <v>15</v>
      </c>
      <c r="O253" s="305" t="s">
        <v>16</v>
      </c>
      <c r="P253" s="305" t="s">
        <v>460</v>
      </c>
      <c r="Q253" s="305" t="s">
        <v>461</v>
      </c>
      <c r="R253" s="305" t="s">
        <v>13</v>
      </c>
      <c r="S253" s="305" t="s">
        <v>14</v>
      </c>
      <c r="T253" s="305" t="s">
        <v>15</v>
      </c>
      <c r="U253" s="305" t="s">
        <v>16</v>
      </c>
      <c r="V253" s="305" t="s">
        <v>460</v>
      </c>
      <c r="W253" s="305" t="s">
        <v>461</v>
      </c>
      <c r="X253" s="305" t="s">
        <v>13</v>
      </c>
      <c r="Y253" s="305" t="s">
        <v>14</v>
      </c>
      <c r="Z253" s="305" t="s">
        <v>15</v>
      </c>
      <c r="AA253" s="305" t="s">
        <v>16</v>
      </c>
      <c r="AB253" s="305" t="s">
        <v>460</v>
      </c>
      <c r="AC253" s="305" t="s">
        <v>461</v>
      </c>
      <c r="AD253" s="30"/>
    </row>
    <row r="254" spans="1:30" s="15" customFormat="1">
      <c r="A254" s="26" t="s">
        <v>182</v>
      </c>
      <c r="B254" s="303">
        <v>2019</v>
      </c>
      <c r="C254" s="303">
        <v>2019</v>
      </c>
      <c r="D254" s="303">
        <v>2025</v>
      </c>
      <c r="E254" s="303">
        <v>2025</v>
      </c>
      <c r="F254" s="303">
        <v>2030</v>
      </c>
      <c r="G254" s="303">
        <v>2030</v>
      </c>
      <c r="H254" s="303">
        <v>2030</v>
      </c>
      <c r="I254" s="303">
        <v>2030</v>
      </c>
      <c r="J254" s="303">
        <v>2030</v>
      </c>
      <c r="K254" s="303">
        <v>2030</v>
      </c>
      <c r="L254" s="303">
        <v>2035</v>
      </c>
      <c r="M254" s="303">
        <v>2035</v>
      </c>
      <c r="N254" s="303">
        <v>2035</v>
      </c>
      <c r="O254" s="303">
        <v>2035</v>
      </c>
      <c r="P254" s="303">
        <v>2035</v>
      </c>
      <c r="Q254" s="303">
        <v>2035</v>
      </c>
      <c r="R254" s="303">
        <v>2040</v>
      </c>
      <c r="S254" s="303">
        <v>2040</v>
      </c>
      <c r="T254" s="303">
        <v>2040</v>
      </c>
      <c r="U254" s="303">
        <v>2040</v>
      </c>
      <c r="V254" s="303">
        <v>2040</v>
      </c>
      <c r="W254" s="303">
        <v>2040</v>
      </c>
      <c r="X254" s="303">
        <v>2050</v>
      </c>
      <c r="Y254" s="303">
        <v>2050</v>
      </c>
      <c r="Z254" s="303">
        <v>2050</v>
      </c>
      <c r="AA254" s="303">
        <v>2050</v>
      </c>
      <c r="AB254" s="303">
        <v>2050</v>
      </c>
      <c r="AC254" s="303">
        <v>2050</v>
      </c>
      <c r="AD254" s="167" t="s">
        <v>218</v>
      </c>
    </row>
    <row r="255" spans="1:30" s="15" customFormat="1">
      <c r="A255" s="24" t="s">
        <v>395</v>
      </c>
      <c r="B255" s="28">
        <v>0</v>
      </c>
      <c r="C255" s="28">
        <v>0</v>
      </c>
      <c r="D255" s="28">
        <v>25</v>
      </c>
      <c r="E255" s="28">
        <v>27</v>
      </c>
      <c r="F255" s="28">
        <v>23</v>
      </c>
      <c r="G255" s="28">
        <v>25</v>
      </c>
      <c r="H255" s="28">
        <v>26</v>
      </c>
      <c r="I255" s="28">
        <v>23</v>
      </c>
      <c r="J255" s="28">
        <v>43</v>
      </c>
      <c r="K255" s="28">
        <v>48</v>
      </c>
      <c r="L255" s="28">
        <v>27</v>
      </c>
      <c r="M255" s="28">
        <v>47</v>
      </c>
      <c r="N255" s="28">
        <v>41</v>
      </c>
      <c r="O255" s="28">
        <v>32</v>
      </c>
      <c r="P255" s="28">
        <v>47</v>
      </c>
      <c r="Q255" s="28">
        <v>64</v>
      </c>
      <c r="R255" s="28">
        <v>52</v>
      </c>
      <c r="S255" s="28">
        <v>69</v>
      </c>
      <c r="T255" s="28">
        <v>52</v>
      </c>
      <c r="U255" s="28">
        <v>59</v>
      </c>
      <c r="V255" s="28">
        <v>51</v>
      </c>
      <c r="W255" s="28">
        <v>73</v>
      </c>
      <c r="X255" s="28">
        <v>93</v>
      </c>
      <c r="Y255" s="28">
        <v>110</v>
      </c>
      <c r="Z255" s="28">
        <v>80</v>
      </c>
      <c r="AA255" s="28">
        <v>74</v>
      </c>
      <c r="AB255" s="28">
        <v>47</v>
      </c>
      <c r="AC255" s="28">
        <v>113</v>
      </c>
      <c r="AD255" s="30" t="s">
        <v>32</v>
      </c>
    </row>
    <row r="258" spans="1:30">
      <c r="A258" s="22" t="s">
        <v>466</v>
      </c>
      <c r="B258" s="22"/>
      <c r="C258" s="22"/>
      <c r="D258" s="22"/>
      <c r="E258" s="22"/>
      <c r="F258" s="22"/>
      <c r="G258" s="22"/>
      <c r="H258" s="22"/>
      <c r="I258" s="22"/>
      <c r="J258" s="22"/>
      <c r="K258" s="22"/>
      <c r="L258" s="22"/>
      <c r="M258" s="22"/>
      <c r="N258" s="22"/>
      <c r="O258" s="22"/>
      <c r="P258" s="22"/>
      <c r="Q258" s="22"/>
      <c r="R258" s="22"/>
      <c r="S258" s="22"/>
      <c r="T258" s="22"/>
      <c r="U258" s="22"/>
    </row>
    <row r="259" spans="1:30">
      <c r="A259" s="23" t="s">
        <v>467</v>
      </c>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row>
    <row r="260" spans="1:30" s="15" customFormat="1">
      <c r="A260" s="24" t="s">
        <v>108</v>
      </c>
      <c r="B260" s="305" t="s">
        <v>460</v>
      </c>
      <c r="C260" s="305" t="s">
        <v>461</v>
      </c>
      <c r="D260" s="305" t="s">
        <v>13</v>
      </c>
      <c r="E260" s="305" t="s">
        <v>13</v>
      </c>
      <c r="F260" s="305" t="s">
        <v>14</v>
      </c>
      <c r="G260" s="305" t="s">
        <v>15</v>
      </c>
      <c r="H260" s="305" t="s">
        <v>16</v>
      </c>
      <c r="I260" s="305" t="s">
        <v>460</v>
      </c>
      <c r="J260" s="305" t="s">
        <v>461</v>
      </c>
      <c r="K260" s="305" t="s">
        <v>13</v>
      </c>
      <c r="L260" s="305" t="s">
        <v>14</v>
      </c>
      <c r="M260" s="305" t="s">
        <v>15</v>
      </c>
      <c r="N260" s="305" t="s">
        <v>16</v>
      </c>
      <c r="O260" s="305" t="s">
        <v>460</v>
      </c>
      <c r="P260" s="305" t="s">
        <v>461</v>
      </c>
      <c r="Q260" s="305" t="s">
        <v>13</v>
      </c>
      <c r="R260" s="305" t="s">
        <v>14</v>
      </c>
      <c r="S260" s="305" t="s">
        <v>15</v>
      </c>
      <c r="T260" s="305" t="s">
        <v>16</v>
      </c>
      <c r="U260" s="305" t="s">
        <v>460</v>
      </c>
      <c r="V260" s="305" t="s">
        <v>461</v>
      </c>
      <c r="W260" s="305" t="s">
        <v>13</v>
      </c>
      <c r="X260" s="305" t="s">
        <v>14</v>
      </c>
      <c r="Y260" s="305" t="s">
        <v>15</v>
      </c>
      <c r="Z260" s="305" t="s">
        <v>16</v>
      </c>
      <c r="AA260" s="305" t="s">
        <v>460</v>
      </c>
      <c r="AB260" s="305" t="s">
        <v>461</v>
      </c>
      <c r="AC260" s="30"/>
    </row>
    <row r="261" spans="1:30" s="15" customFormat="1">
      <c r="A261" s="26" t="s">
        <v>182</v>
      </c>
      <c r="B261" s="303">
        <v>2019</v>
      </c>
      <c r="C261" s="303">
        <v>2019</v>
      </c>
      <c r="D261" s="303">
        <v>2019</v>
      </c>
      <c r="E261" s="303">
        <v>2030</v>
      </c>
      <c r="F261" s="303">
        <v>2030</v>
      </c>
      <c r="G261" s="303">
        <v>2030</v>
      </c>
      <c r="H261" s="303">
        <v>2030</v>
      </c>
      <c r="I261" s="303">
        <v>2030</v>
      </c>
      <c r="J261" s="303">
        <v>2030</v>
      </c>
      <c r="K261" s="303">
        <v>2035</v>
      </c>
      <c r="L261" s="303">
        <v>2035</v>
      </c>
      <c r="M261" s="303">
        <v>2035</v>
      </c>
      <c r="N261" s="303">
        <v>2035</v>
      </c>
      <c r="O261" s="303">
        <v>2035</v>
      </c>
      <c r="P261" s="303">
        <v>2035</v>
      </c>
      <c r="Q261" s="303">
        <v>2040</v>
      </c>
      <c r="R261" s="303">
        <v>2040</v>
      </c>
      <c r="S261" s="303">
        <v>2040</v>
      </c>
      <c r="T261" s="303">
        <v>2040</v>
      </c>
      <c r="U261" s="303">
        <v>2040</v>
      </c>
      <c r="V261" s="303">
        <v>2040</v>
      </c>
      <c r="W261" s="303">
        <v>2050</v>
      </c>
      <c r="X261" s="303">
        <v>2050</v>
      </c>
      <c r="Y261" s="303">
        <v>2050</v>
      </c>
      <c r="Z261" s="303">
        <v>2050</v>
      </c>
      <c r="AA261" s="303">
        <v>2050</v>
      </c>
      <c r="AB261" s="303">
        <v>2050</v>
      </c>
      <c r="AC261" s="167" t="s">
        <v>218</v>
      </c>
    </row>
    <row r="262" spans="1:30" s="15" customFormat="1">
      <c r="A262" s="24" t="s">
        <v>395</v>
      </c>
      <c r="B262" s="28">
        <v>2</v>
      </c>
      <c r="C262" s="28">
        <v>2</v>
      </c>
      <c r="D262" s="28">
        <v>2</v>
      </c>
      <c r="E262" s="28">
        <v>12</v>
      </c>
      <c r="F262" s="28">
        <v>9</v>
      </c>
      <c r="G262" s="28">
        <v>13</v>
      </c>
      <c r="H262" s="28">
        <v>9</v>
      </c>
      <c r="I262" s="28">
        <v>7</v>
      </c>
      <c r="J262" s="28">
        <v>11</v>
      </c>
      <c r="K262" s="28">
        <v>18</v>
      </c>
      <c r="L262" s="28">
        <v>13</v>
      </c>
      <c r="M262" s="28">
        <v>27</v>
      </c>
      <c r="N262" s="28">
        <v>11</v>
      </c>
      <c r="O262" s="28">
        <v>7</v>
      </c>
      <c r="P262" s="28">
        <v>9</v>
      </c>
      <c r="Q262" s="28">
        <v>19</v>
      </c>
      <c r="R262" s="28">
        <v>15</v>
      </c>
      <c r="S262" s="28">
        <v>35</v>
      </c>
      <c r="T262" s="28">
        <v>12</v>
      </c>
      <c r="U262" s="28">
        <v>6</v>
      </c>
      <c r="V262" s="28">
        <v>12</v>
      </c>
      <c r="W262" s="28">
        <v>23</v>
      </c>
      <c r="X262" s="28">
        <v>16</v>
      </c>
      <c r="Y262" s="28">
        <v>52</v>
      </c>
      <c r="Z262" s="28">
        <v>9</v>
      </c>
      <c r="AA262" s="28">
        <v>4</v>
      </c>
      <c r="AB262" s="28">
        <v>17</v>
      </c>
      <c r="AC262" s="30" t="s">
        <v>175</v>
      </c>
    </row>
  </sheetData>
  <pageMargins left="0.7" right="0.7" top="0.75" bottom="0.75" header="0.3" footer="0.3"/>
  <headerFooter>
    <oddFooter>&amp;C_x000D_&amp;1#&amp;"Calibri"&amp;10&amp;K000000 Intern/Internal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A6DFE-EDBA-0E4E-97F3-297DEC954DA9}">
  <dimension ref="A1:U15"/>
  <sheetViews>
    <sheetView zoomScale="90" zoomScaleNormal="90" workbookViewId="0">
      <selection activeCell="G4" sqref="G4"/>
    </sheetView>
  </sheetViews>
  <sheetFormatPr baseColWidth="10" defaultColWidth="10.83203125" defaultRowHeight="16"/>
  <cols>
    <col min="1" max="1" width="17.1640625" style="85" customWidth="1"/>
    <col min="2" max="16384" width="10.83203125" style="85"/>
  </cols>
  <sheetData>
    <row r="1" spans="1:21">
      <c r="A1" s="85" t="s">
        <v>468</v>
      </c>
    </row>
    <row r="2" spans="1:21">
      <c r="A2" s="86" t="s">
        <v>469</v>
      </c>
      <c r="B2" s="86"/>
      <c r="C2" s="86"/>
      <c r="D2" s="86"/>
      <c r="E2" s="86"/>
      <c r="F2" s="86"/>
      <c r="G2" s="86"/>
      <c r="H2" s="86"/>
      <c r="I2" s="86"/>
      <c r="J2" s="86"/>
      <c r="K2" s="86"/>
      <c r="L2" s="86"/>
      <c r="M2" s="86"/>
      <c r="N2" s="86"/>
      <c r="O2" s="86"/>
      <c r="P2" s="86"/>
      <c r="Q2" s="86"/>
      <c r="R2" s="86"/>
      <c r="S2" s="86"/>
      <c r="T2" s="86"/>
      <c r="U2" s="86"/>
    </row>
    <row r="3" spans="1:21">
      <c r="A3" s="159" t="s">
        <v>108</v>
      </c>
      <c r="B3" s="308" t="s">
        <v>12</v>
      </c>
      <c r="C3" s="308" t="s">
        <v>12</v>
      </c>
      <c r="D3" s="308" t="s">
        <v>13</v>
      </c>
      <c r="E3" s="308" t="s">
        <v>13</v>
      </c>
      <c r="F3" s="308" t="s">
        <v>14</v>
      </c>
      <c r="G3" s="308" t="s">
        <v>15</v>
      </c>
      <c r="H3" s="308" t="s">
        <v>16</v>
      </c>
      <c r="I3" s="308" t="s">
        <v>13</v>
      </c>
      <c r="J3" s="308" t="s">
        <v>14</v>
      </c>
      <c r="K3" s="308" t="s">
        <v>15</v>
      </c>
      <c r="L3" s="308" t="s">
        <v>16</v>
      </c>
      <c r="M3" s="308" t="s">
        <v>13</v>
      </c>
      <c r="N3" s="308" t="s">
        <v>14</v>
      </c>
      <c r="O3" s="308" t="s">
        <v>15</v>
      </c>
      <c r="P3" s="308" t="s">
        <v>16</v>
      </c>
      <c r="Q3" s="308" t="s">
        <v>13</v>
      </c>
      <c r="R3" s="308" t="s">
        <v>14</v>
      </c>
      <c r="S3" s="308" t="s">
        <v>15</v>
      </c>
      <c r="T3" s="308" t="s">
        <v>16</v>
      </c>
      <c r="U3" s="309"/>
    </row>
    <row r="4" spans="1:21">
      <c r="A4" s="161" t="s">
        <v>182</v>
      </c>
      <c r="B4" s="310">
        <v>2019</v>
      </c>
      <c r="C4" s="310">
        <v>2023</v>
      </c>
      <c r="D4" s="310">
        <v>2025</v>
      </c>
      <c r="E4" s="310">
        <v>2030</v>
      </c>
      <c r="F4" s="310">
        <v>2030</v>
      </c>
      <c r="G4" s="310">
        <v>2030</v>
      </c>
      <c r="H4" s="310">
        <v>2030</v>
      </c>
      <c r="I4" s="310">
        <v>2035</v>
      </c>
      <c r="J4" s="310">
        <v>2035</v>
      </c>
      <c r="K4" s="310">
        <v>2035</v>
      </c>
      <c r="L4" s="310">
        <v>2035</v>
      </c>
      <c r="M4" s="310">
        <v>2040</v>
      </c>
      <c r="N4" s="310">
        <v>2040</v>
      </c>
      <c r="O4" s="310">
        <v>2040</v>
      </c>
      <c r="P4" s="310">
        <v>2040</v>
      </c>
      <c r="Q4" s="310">
        <v>2050</v>
      </c>
      <c r="R4" s="310">
        <v>2050</v>
      </c>
      <c r="S4" s="310">
        <v>2050</v>
      </c>
      <c r="T4" s="310">
        <v>2050</v>
      </c>
      <c r="U4" s="311" t="s">
        <v>218</v>
      </c>
    </row>
    <row r="5" spans="1:21">
      <c r="A5" s="207" t="s">
        <v>24</v>
      </c>
      <c r="B5" s="208">
        <v>4.018758000000008</v>
      </c>
      <c r="C5" s="208">
        <v>5.5555555555555554</v>
      </c>
      <c r="D5" s="208">
        <v>8.5197669600000125</v>
      </c>
      <c r="E5" s="208">
        <v>25.398550560000047</v>
      </c>
      <c r="F5" s="208">
        <v>29.055620340000058</v>
      </c>
      <c r="G5" s="208">
        <v>23.911610100000043</v>
      </c>
      <c r="H5" s="208">
        <v>23.911610100000043</v>
      </c>
      <c r="I5" s="208">
        <v>38.21838858000006</v>
      </c>
      <c r="J5" s="208">
        <v>48.827909700000085</v>
      </c>
      <c r="K5" s="208">
        <v>33.958505100000053</v>
      </c>
      <c r="L5" s="208">
        <v>33.958505100000053</v>
      </c>
      <c r="M5" s="208">
        <v>47.140031340000085</v>
      </c>
      <c r="N5" s="208">
        <v>63.73750188000011</v>
      </c>
      <c r="O5" s="208">
        <v>40.388517900000082</v>
      </c>
      <c r="P5" s="208">
        <v>40.388517900000082</v>
      </c>
      <c r="Q5" s="208">
        <v>54.936421860000081</v>
      </c>
      <c r="R5" s="208">
        <v>78.405968580000135</v>
      </c>
      <c r="S5" s="208">
        <v>44.929714440000083</v>
      </c>
      <c r="T5" s="208">
        <v>44.929714440000083</v>
      </c>
      <c r="U5" s="85" t="s">
        <v>210</v>
      </c>
    </row>
    <row r="6" spans="1:21">
      <c r="A6" s="268"/>
      <c r="B6" s="208"/>
      <c r="C6" s="208"/>
      <c r="D6" s="208"/>
      <c r="E6" s="208"/>
      <c r="F6" s="208"/>
      <c r="G6" s="208"/>
      <c r="H6" s="208"/>
      <c r="I6" s="208"/>
      <c r="J6" s="208"/>
      <c r="K6" s="208"/>
      <c r="L6" s="208"/>
      <c r="M6" s="208"/>
      <c r="N6" s="208"/>
      <c r="O6" s="208"/>
      <c r="P6" s="208"/>
      <c r="Q6" s="208"/>
      <c r="R6" s="208"/>
      <c r="S6" s="208"/>
      <c r="T6" s="208"/>
    </row>
    <row r="8" spans="1:21">
      <c r="A8" s="85" t="s">
        <v>470</v>
      </c>
    </row>
    <row r="9" spans="1:21">
      <c r="A9" s="86" t="s">
        <v>471</v>
      </c>
      <c r="B9" s="86"/>
      <c r="C9" s="86"/>
      <c r="D9" s="86"/>
      <c r="E9" s="86"/>
      <c r="F9" s="86"/>
      <c r="G9" s="86"/>
      <c r="H9" s="86"/>
      <c r="I9" s="86"/>
      <c r="J9" s="86"/>
      <c r="K9" s="86"/>
      <c r="L9" s="86"/>
      <c r="M9" s="86"/>
      <c r="N9" s="86"/>
    </row>
    <row r="10" spans="1:21">
      <c r="A10" s="159" t="s">
        <v>108</v>
      </c>
      <c r="B10" s="312" t="s">
        <v>12</v>
      </c>
      <c r="C10" s="312" t="s">
        <v>12</v>
      </c>
      <c r="D10" s="312" t="s">
        <v>13</v>
      </c>
      <c r="E10" s="312" t="s">
        <v>13</v>
      </c>
      <c r="F10" s="312" t="s">
        <v>13</v>
      </c>
      <c r="G10" s="312" t="s">
        <v>13</v>
      </c>
      <c r="H10" s="312" t="s">
        <v>13</v>
      </c>
      <c r="I10" s="313" t="s">
        <v>209</v>
      </c>
      <c r="J10" s="312" t="s">
        <v>250</v>
      </c>
      <c r="K10" s="312" t="s">
        <v>250</v>
      </c>
      <c r="L10" s="312" t="s">
        <v>261</v>
      </c>
      <c r="M10" s="313" t="s">
        <v>472</v>
      </c>
      <c r="N10" s="314"/>
      <c r="O10" s="160"/>
      <c r="P10" s="160"/>
      <c r="R10" s="160"/>
      <c r="S10" s="160"/>
      <c r="T10" s="160"/>
    </row>
    <row r="11" spans="1:21">
      <c r="A11" s="161" t="s">
        <v>182</v>
      </c>
      <c r="B11" s="315">
        <v>2019</v>
      </c>
      <c r="C11" s="315">
        <v>2023</v>
      </c>
      <c r="D11" s="315">
        <v>2025</v>
      </c>
      <c r="E11" s="315">
        <v>2030</v>
      </c>
      <c r="F11" s="315">
        <v>2035</v>
      </c>
      <c r="G11" s="315">
        <v>2040</v>
      </c>
      <c r="H11" s="315">
        <v>2050</v>
      </c>
      <c r="I11" s="316">
        <v>2030</v>
      </c>
      <c r="J11" s="315">
        <v>2030</v>
      </c>
      <c r="K11" s="315"/>
      <c r="L11" s="315">
        <v>2035</v>
      </c>
      <c r="M11" s="317"/>
      <c r="N11" s="318" t="s">
        <v>218</v>
      </c>
      <c r="O11" s="160"/>
      <c r="P11" s="160"/>
      <c r="R11" s="160"/>
      <c r="S11" s="160"/>
      <c r="T11" s="160"/>
    </row>
    <row r="12" spans="1:21">
      <c r="A12" s="207" t="s">
        <v>24</v>
      </c>
      <c r="B12" s="208">
        <v>4.018758000000008</v>
      </c>
      <c r="C12" s="208">
        <v>5.5555555555555554</v>
      </c>
      <c r="D12" s="208">
        <v>8.5197669600000125</v>
      </c>
      <c r="E12" s="208">
        <v>25.398550560000047</v>
      </c>
      <c r="F12" s="208">
        <v>38.21838858000006</v>
      </c>
      <c r="G12" s="208">
        <v>47.140031340000085</v>
      </c>
      <c r="H12" s="208">
        <v>54.936421860000081</v>
      </c>
      <c r="I12" s="209">
        <v>5</v>
      </c>
      <c r="J12" s="209">
        <v>10</v>
      </c>
      <c r="K12" s="209">
        <v>12</v>
      </c>
      <c r="L12" s="209">
        <v>13</v>
      </c>
      <c r="M12" s="209">
        <v>16</v>
      </c>
      <c r="N12" s="85" t="s">
        <v>32</v>
      </c>
    </row>
    <row r="15" spans="1:21">
      <c r="B15" s="85" t="s">
        <v>473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B67ED-DA05-174A-8308-789F35E8F3D4}">
  <dimension ref="A1:BA156"/>
  <sheetViews>
    <sheetView showGridLines="0" topLeftCell="A123" zoomScale="90" zoomScaleNormal="90" workbookViewId="0">
      <selection activeCell="L152" sqref="L152"/>
    </sheetView>
  </sheetViews>
  <sheetFormatPr baseColWidth="10" defaultColWidth="8.83203125" defaultRowHeight="16"/>
  <cols>
    <col min="1" max="1" width="24" customWidth="1"/>
    <col min="2" max="2" width="10" bestFit="1" customWidth="1"/>
    <col min="3" max="3" width="9.1640625" customWidth="1"/>
    <col min="4" max="4" width="9.5" bestFit="1" customWidth="1"/>
    <col min="5" max="5" width="9.33203125" bestFit="1" customWidth="1"/>
    <col min="6" max="6" width="13.33203125" customWidth="1"/>
    <col min="7" max="7" width="13" customWidth="1"/>
    <col min="8" max="8" width="13.1640625" bestFit="1" customWidth="1"/>
    <col min="9" max="9" width="13" customWidth="1"/>
    <col min="10" max="10" width="10.83203125" bestFit="1" customWidth="1"/>
    <col min="11" max="11" width="9.1640625" bestFit="1" customWidth="1"/>
    <col min="12" max="29" width="13.5" customWidth="1"/>
    <col min="30" max="30" width="35.5" customWidth="1"/>
    <col min="31" max="31" width="25.5" customWidth="1"/>
    <col min="32" max="32" width="17.5" customWidth="1"/>
    <col min="33" max="33" width="60.5" customWidth="1"/>
    <col min="34" max="34" width="12.1640625" bestFit="1" customWidth="1"/>
    <col min="35" max="35" width="12.5" bestFit="1" customWidth="1"/>
    <col min="36" max="36" width="9.83203125" bestFit="1" customWidth="1"/>
    <col min="37" max="37" width="13.1640625" bestFit="1" customWidth="1"/>
    <col min="38" max="38" width="10.83203125" customWidth="1"/>
    <col min="39" max="39" width="12.1640625" bestFit="1" customWidth="1"/>
    <col min="40" max="40" width="13.1640625" bestFit="1" customWidth="1"/>
    <col min="42" max="43" width="10.1640625" customWidth="1"/>
  </cols>
  <sheetData>
    <row r="1" spans="1:53">
      <c r="A1" s="3"/>
      <c r="B1" s="4"/>
      <c r="C1" s="4"/>
      <c r="D1" s="4"/>
      <c r="E1" s="4"/>
      <c r="F1" s="4"/>
      <c r="G1" s="4"/>
      <c r="H1" s="5"/>
      <c r="I1" s="5"/>
      <c r="J1" s="5"/>
      <c r="K1" s="5"/>
      <c r="L1" s="4"/>
      <c r="M1" s="4"/>
      <c r="N1" s="4"/>
      <c r="O1" s="4"/>
      <c r="P1" s="4"/>
      <c r="Q1" s="4"/>
      <c r="R1" s="4"/>
      <c r="S1" s="4"/>
      <c r="T1" s="4"/>
      <c r="U1" s="4"/>
      <c r="V1" s="4"/>
      <c r="W1" s="4"/>
      <c r="X1" s="4"/>
      <c r="Y1" s="4"/>
      <c r="Z1" s="4"/>
      <c r="AA1" s="4"/>
      <c r="AB1" s="4"/>
      <c r="AC1" s="6"/>
      <c r="AD1" s="7"/>
      <c r="AE1" s="7"/>
      <c r="AF1" s="7"/>
      <c r="AG1" s="7"/>
      <c r="AH1" s="8">
        <v>86.239238436675677</v>
      </c>
      <c r="AI1" s="9">
        <v>76.051255230125491</v>
      </c>
      <c r="AJ1" s="10">
        <v>72.984308310776385</v>
      </c>
      <c r="AK1" s="10">
        <v>64.956239527824366</v>
      </c>
      <c r="AL1" s="11">
        <v>59.999999999999986</v>
      </c>
      <c r="AM1" s="10">
        <v>72.245441711896106</v>
      </c>
      <c r="AN1" s="10">
        <v>65.18187034697182</v>
      </c>
      <c r="AO1" s="10">
        <v>59.992107958327445</v>
      </c>
      <c r="AP1" s="11">
        <v>57.514519408708509</v>
      </c>
      <c r="AQ1" s="10">
        <v>79.970715857023507</v>
      </c>
      <c r="AR1" s="10">
        <v>73.943529831305526</v>
      </c>
      <c r="AS1" s="10">
        <v>67.945257600728652</v>
      </c>
      <c r="AT1" s="11">
        <v>62.427529467067572</v>
      </c>
      <c r="AU1" s="10">
        <v>68.956498487675148</v>
      </c>
      <c r="AV1" s="10">
        <v>63.174911141755317</v>
      </c>
      <c r="AW1" s="10">
        <v>57.461432249869354</v>
      </c>
      <c r="AX1" s="11">
        <v>50.678747409684618</v>
      </c>
      <c r="AY1" s="7"/>
      <c r="AZ1" s="7"/>
      <c r="BA1" s="7"/>
    </row>
    <row r="2" spans="1:53">
      <c r="A2" s="22" t="s">
        <v>474</v>
      </c>
      <c r="B2" s="22"/>
      <c r="C2" s="22"/>
      <c r="D2" s="22"/>
      <c r="E2" s="22"/>
      <c r="F2" s="22"/>
      <c r="G2" s="22"/>
      <c r="H2" s="22"/>
      <c r="I2" s="22"/>
      <c r="J2" s="22"/>
      <c r="K2" s="22"/>
      <c r="L2" s="22"/>
      <c r="M2" s="22"/>
      <c r="N2" s="22"/>
      <c r="O2" s="22"/>
      <c r="P2" s="22"/>
      <c r="Q2" s="22"/>
      <c r="R2" s="22"/>
      <c r="S2" s="22"/>
      <c r="T2" s="22"/>
      <c r="U2" s="36"/>
      <c r="V2" s="36"/>
      <c r="W2" s="36"/>
      <c r="X2" s="36"/>
      <c r="Y2" s="36"/>
      <c r="Z2" s="36"/>
      <c r="AA2" s="36"/>
      <c r="AB2" s="36"/>
      <c r="AC2" s="36"/>
      <c r="AD2" s="36"/>
    </row>
    <row r="3" spans="1:53">
      <c r="A3" s="23" t="s">
        <v>475</v>
      </c>
      <c r="B3" s="23"/>
      <c r="C3" s="23"/>
      <c r="D3" s="23"/>
      <c r="E3" s="23"/>
      <c r="F3" s="23"/>
      <c r="G3" s="23"/>
      <c r="H3" s="23"/>
      <c r="I3" s="23"/>
      <c r="J3" s="23"/>
      <c r="K3" s="23"/>
      <c r="L3" s="23"/>
      <c r="M3" s="23"/>
      <c r="N3" s="23"/>
      <c r="O3" s="23"/>
      <c r="P3" s="23"/>
      <c r="Q3" s="23"/>
      <c r="R3" s="23"/>
      <c r="S3" s="23"/>
      <c r="T3" s="23"/>
      <c r="U3" s="319"/>
      <c r="V3" s="36"/>
      <c r="W3" s="36"/>
      <c r="X3" s="36"/>
      <c r="Y3" s="36"/>
      <c r="Z3" s="36"/>
      <c r="AA3" s="36"/>
      <c r="AB3" s="36"/>
      <c r="AC3" s="36"/>
      <c r="AD3" s="36"/>
    </row>
    <row r="4" spans="1:53">
      <c r="A4" s="24" t="s">
        <v>108</v>
      </c>
      <c r="B4" s="299" t="s">
        <v>12</v>
      </c>
      <c r="C4" s="299"/>
      <c r="D4" s="299">
        <v>2025</v>
      </c>
      <c r="E4" s="299">
        <v>2030</v>
      </c>
      <c r="F4" s="299">
        <v>2030</v>
      </c>
      <c r="G4" s="299">
        <v>2030</v>
      </c>
      <c r="H4" s="299">
        <v>2030</v>
      </c>
      <c r="I4" s="299">
        <v>2035</v>
      </c>
      <c r="J4" s="299">
        <v>2035</v>
      </c>
      <c r="K4" s="299">
        <v>2035</v>
      </c>
      <c r="L4" s="299">
        <v>2035</v>
      </c>
      <c r="M4" s="299">
        <v>2040</v>
      </c>
      <c r="N4" s="299">
        <v>2040</v>
      </c>
      <c r="O4" s="299">
        <v>2040</v>
      </c>
      <c r="P4" s="299">
        <v>2040</v>
      </c>
      <c r="Q4" s="299">
        <v>2050</v>
      </c>
      <c r="R4" s="299">
        <v>2050</v>
      </c>
      <c r="S4" s="299">
        <v>2050</v>
      </c>
      <c r="T4" s="299">
        <v>2050</v>
      </c>
      <c r="U4" s="36"/>
      <c r="V4" s="36"/>
      <c r="W4" s="36"/>
      <c r="X4" s="36"/>
      <c r="Y4" s="36"/>
      <c r="Z4" s="36"/>
      <c r="AA4" s="36"/>
      <c r="AB4" s="36"/>
      <c r="AC4" s="36"/>
      <c r="AD4" s="36"/>
    </row>
    <row r="5" spans="1:53">
      <c r="A5" s="26" t="s">
        <v>182</v>
      </c>
      <c r="B5" s="301">
        <v>2019</v>
      </c>
      <c r="C5" s="301"/>
      <c r="D5" s="301" t="s">
        <v>13</v>
      </c>
      <c r="E5" s="301" t="s">
        <v>13</v>
      </c>
      <c r="F5" s="301" t="s">
        <v>14</v>
      </c>
      <c r="G5" s="301" t="s">
        <v>15</v>
      </c>
      <c r="H5" s="301" t="s">
        <v>16</v>
      </c>
      <c r="I5" s="301" t="s">
        <v>13</v>
      </c>
      <c r="J5" s="301" t="s">
        <v>14</v>
      </c>
      <c r="K5" s="301" t="s">
        <v>15</v>
      </c>
      <c r="L5" s="301" t="s">
        <v>16</v>
      </c>
      <c r="M5" s="301" t="s">
        <v>13</v>
      </c>
      <c r="N5" s="301" t="s">
        <v>14</v>
      </c>
      <c r="O5" s="301" t="s">
        <v>15</v>
      </c>
      <c r="P5" s="301" t="s">
        <v>16</v>
      </c>
      <c r="Q5" s="301" t="s">
        <v>13</v>
      </c>
      <c r="R5" s="301" t="s">
        <v>14</v>
      </c>
      <c r="S5" s="301" t="s">
        <v>15</v>
      </c>
      <c r="T5" s="301" t="s">
        <v>16</v>
      </c>
      <c r="U5" s="321" t="s">
        <v>17</v>
      </c>
      <c r="V5" s="36"/>
      <c r="W5" s="36"/>
      <c r="X5" s="36"/>
      <c r="Y5" s="36"/>
      <c r="Z5" s="36"/>
      <c r="AA5" s="36"/>
      <c r="AB5" s="36"/>
      <c r="AC5" s="36"/>
      <c r="AD5" s="36"/>
    </row>
    <row r="6" spans="1:53">
      <c r="A6" s="31" t="s">
        <v>476</v>
      </c>
      <c r="B6" s="77">
        <v>28.8</v>
      </c>
      <c r="C6" s="36"/>
      <c r="D6" s="77">
        <v>23.955344010187687</v>
      </c>
      <c r="E6" s="77">
        <v>21.125348675034857</v>
      </c>
      <c r="F6" s="77">
        <v>20.068178253304474</v>
      </c>
      <c r="G6" s="77">
        <v>22.214087738062084</v>
      </c>
      <c r="H6" s="77">
        <v>19.154582913243097</v>
      </c>
      <c r="I6" s="77">
        <v>20.273418975215662</v>
      </c>
      <c r="J6" s="77">
        <v>18.106075096381062</v>
      </c>
      <c r="K6" s="77">
        <v>20.539869397584869</v>
      </c>
      <c r="L6" s="77">
        <v>17.548586428265367</v>
      </c>
      <c r="M6" s="77">
        <v>18.043399868840101</v>
      </c>
      <c r="N6" s="77">
        <v>16.664474432868733</v>
      </c>
      <c r="O6" s="77">
        <v>18.873682666869069</v>
      </c>
      <c r="P6" s="77">
        <v>15.961508958297042</v>
      </c>
      <c r="Q6" s="77">
        <v>16.666666666666661</v>
      </c>
      <c r="R6" s="77">
        <v>15.976255391307919</v>
      </c>
      <c r="S6" s="77">
        <v>17.340980407518771</v>
      </c>
      <c r="T6" s="77">
        <v>14.077429836023505</v>
      </c>
      <c r="U6" s="320" t="s">
        <v>32</v>
      </c>
      <c r="V6" s="36"/>
      <c r="W6" s="36"/>
      <c r="X6" s="36"/>
      <c r="Y6" s="36"/>
      <c r="Z6" s="36"/>
      <c r="AA6" s="36"/>
      <c r="AB6" s="36"/>
      <c r="AC6" s="36"/>
      <c r="AD6" s="36"/>
      <c r="AE6" s="15"/>
      <c r="AF6" s="15"/>
      <c r="AG6" s="15"/>
      <c r="AH6" s="15"/>
      <c r="AI6" s="15"/>
      <c r="AJ6" s="15"/>
      <c r="AK6" s="15"/>
      <c r="AL6" s="15"/>
      <c r="AM6" s="15"/>
      <c r="AN6" s="15"/>
      <c r="AO6" s="15"/>
      <c r="AP6" s="15"/>
      <c r="AQ6" s="15"/>
      <c r="AR6" s="15"/>
      <c r="AS6" s="15"/>
      <c r="AT6" s="15"/>
      <c r="AU6" s="15"/>
      <c r="AV6" s="15"/>
      <c r="AW6" s="15"/>
      <c r="AX6" s="15"/>
    </row>
    <row r="7" spans="1:53">
      <c r="A7" s="31" t="s">
        <v>477</v>
      </c>
      <c r="B7" s="77">
        <v>11.379</v>
      </c>
      <c r="C7" s="36"/>
      <c r="D7" s="77">
        <v>10</v>
      </c>
      <c r="E7" s="77">
        <v>10</v>
      </c>
      <c r="F7" s="77">
        <v>12.9</v>
      </c>
      <c r="G7" s="77">
        <v>11</v>
      </c>
      <c r="H7" s="77">
        <v>10.9</v>
      </c>
      <c r="I7" s="77">
        <v>10.6</v>
      </c>
      <c r="J7" s="77">
        <v>13.5</v>
      </c>
      <c r="K7" s="77">
        <v>10.8</v>
      </c>
      <c r="L7" s="77">
        <v>10.6</v>
      </c>
      <c r="M7" s="77">
        <v>11.3</v>
      </c>
      <c r="N7" s="77">
        <v>13.8</v>
      </c>
      <c r="O7" s="77">
        <v>10.9</v>
      </c>
      <c r="P7" s="77">
        <v>10.3</v>
      </c>
      <c r="Q7" s="77">
        <v>12.5</v>
      </c>
      <c r="R7" s="77">
        <v>14.5</v>
      </c>
      <c r="S7" s="77">
        <v>11.1</v>
      </c>
      <c r="T7" s="77">
        <v>9.6999999999999993</v>
      </c>
      <c r="U7" s="320" t="s">
        <v>32</v>
      </c>
      <c r="V7" s="36"/>
      <c r="W7" s="36"/>
      <c r="X7" s="36"/>
      <c r="Y7" s="36"/>
      <c r="Z7" s="36"/>
      <c r="AA7" s="36"/>
      <c r="AB7" s="36"/>
      <c r="AC7" s="36"/>
      <c r="AD7" s="36"/>
    </row>
    <row r="8" spans="1:53">
      <c r="A8" s="31"/>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row>
    <row r="9" spans="1:53">
      <c r="A9" s="43"/>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row>
    <row r="10" spans="1:53">
      <c r="A10" s="22" t="s">
        <v>478</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row>
    <row r="11" spans="1:53">
      <c r="A11" s="23" t="s">
        <v>479</v>
      </c>
      <c r="B11" s="23"/>
      <c r="C11" s="23"/>
      <c r="D11" s="23"/>
      <c r="E11" s="23"/>
      <c r="F11" s="23"/>
      <c r="G11" s="319"/>
      <c r="H11" s="36"/>
      <c r="I11" s="36"/>
      <c r="J11" s="36"/>
      <c r="K11" s="36"/>
      <c r="L11" s="36"/>
      <c r="M11" s="36"/>
      <c r="N11" s="36"/>
      <c r="O11" s="36"/>
      <c r="P11" s="36"/>
      <c r="Q11" s="36"/>
      <c r="R11" s="36"/>
      <c r="S11" s="36"/>
      <c r="T11" s="36"/>
      <c r="U11" s="36"/>
      <c r="V11" s="36"/>
      <c r="W11" s="36"/>
      <c r="X11" s="36"/>
      <c r="Y11" s="36"/>
      <c r="Z11" s="36"/>
      <c r="AA11" s="36"/>
      <c r="AB11" s="36"/>
      <c r="AC11" s="36"/>
      <c r="AD11" s="36"/>
    </row>
    <row r="12" spans="1:53">
      <c r="A12" s="24" t="s">
        <v>108</v>
      </c>
      <c r="B12" s="299" t="s">
        <v>13</v>
      </c>
      <c r="C12" s="299" t="s">
        <v>13</v>
      </c>
      <c r="D12" s="299" t="s">
        <v>13</v>
      </c>
      <c r="E12" s="299" t="s">
        <v>13</v>
      </c>
      <c r="F12" s="299" t="s">
        <v>13</v>
      </c>
      <c r="G12" s="36"/>
      <c r="H12" s="36"/>
      <c r="I12" s="36"/>
      <c r="J12" s="36"/>
      <c r="K12" s="36"/>
      <c r="L12" s="36"/>
      <c r="M12" s="36"/>
      <c r="N12" s="36"/>
      <c r="O12" s="36"/>
      <c r="P12" s="36"/>
      <c r="Q12" s="36"/>
      <c r="R12" s="36"/>
      <c r="S12" s="36"/>
      <c r="T12" s="36"/>
      <c r="U12" s="36"/>
      <c r="V12" s="36"/>
      <c r="W12" s="36"/>
      <c r="X12" s="36"/>
      <c r="Y12" s="36"/>
      <c r="Z12" s="36"/>
      <c r="AA12" s="36"/>
      <c r="AB12" s="36"/>
      <c r="AC12" s="36"/>
      <c r="AD12" s="36"/>
    </row>
    <row r="13" spans="1:53">
      <c r="A13" s="26" t="s">
        <v>182</v>
      </c>
      <c r="B13" s="301">
        <v>2025</v>
      </c>
      <c r="C13" s="301">
        <v>2030</v>
      </c>
      <c r="D13" s="301">
        <v>2035</v>
      </c>
      <c r="E13" s="301">
        <v>2040</v>
      </c>
      <c r="F13" s="301">
        <v>2050</v>
      </c>
      <c r="G13" s="321" t="s">
        <v>17</v>
      </c>
      <c r="H13" s="36"/>
      <c r="I13" s="36"/>
      <c r="J13" s="36"/>
      <c r="K13" s="36"/>
      <c r="L13" s="36"/>
      <c r="M13" s="36"/>
      <c r="N13" s="36"/>
      <c r="O13" s="36"/>
      <c r="P13" s="36"/>
      <c r="Q13" s="36"/>
      <c r="R13" s="36"/>
      <c r="S13" s="36"/>
      <c r="T13" s="36"/>
      <c r="U13" s="36"/>
      <c r="V13" s="36"/>
      <c r="W13" s="36"/>
      <c r="X13" s="36"/>
      <c r="Y13" s="36"/>
      <c r="Z13" s="36"/>
      <c r="AA13" s="36"/>
      <c r="AB13" s="36"/>
      <c r="AC13" s="36"/>
      <c r="AD13" s="36"/>
    </row>
    <row r="14" spans="1:53">
      <c r="A14" s="31" t="s">
        <v>480</v>
      </c>
      <c r="B14" s="77">
        <v>0</v>
      </c>
      <c r="C14" s="77">
        <v>0</v>
      </c>
      <c r="D14" s="77">
        <v>0</v>
      </c>
      <c r="E14" s="77">
        <v>0</v>
      </c>
      <c r="F14" s="77">
        <v>0</v>
      </c>
      <c r="G14" s="13" t="s">
        <v>292</v>
      </c>
      <c r="H14" s="36"/>
      <c r="I14" s="36"/>
      <c r="J14" s="36"/>
      <c r="K14" s="36"/>
      <c r="L14" s="36"/>
      <c r="M14" s="36"/>
      <c r="N14" s="36"/>
      <c r="O14" s="36"/>
      <c r="P14" s="36"/>
      <c r="Q14" s="36"/>
      <c r="R14" s="36"/>
      <c r="S14" s="36"/>
      <c r="T14" s="36"/>
      <c r="U14" s="36"/>
      <c r="V14" s="36"/>
      <c r="W14" s="36"/>
      <c r="X14" s="36"/>
      <c r="Y14" s="36"/>
      <c r="Z14" s="36"/>
      <c r="AA14" s="36"/>
      <c r="AB14" s="36"/>
      <c r="AC14" s="36"/>
      <c r="AD14" s="36"/>
      <c r="AE14" s="15"/>
      <c r="AF14" s="15"/>
      <c r="AG14" s="15"/>
      <c r="AH14" s="15"/>
      <c r="AI14" s="15"/>
      <c r="AJ14" s="15"/>
      <c r="AK14" s="15"/>
      <c r="AL14" s="15"/>
      <c r="AM14" s="15"/>
      <c r="AN14" s="15"/>
      <c r="AO14" s="15"/>
      <c r="AP14" s="15"/>
      <c r="AQ14" s="15"/>
      <c r="AR14" s="15"/>
      <c r="AS14" s="15"/>
      <c r="AT14" s="15"/>
      <c r="AU14" s="15"/>
      <c r="AV14" s="15"/>
      <c r="AW14" s="15"/>
      <c r="AX14" s="15"/>
    </row>
    <row r="15" spans="1:53">
      <c r="A15" s="31" t="s">
        <v>481</v>
      </c>
      <c r="B15" s="77">
        <v>34.1</v>
      </c>
      <c r="C15" s="77">
        <v>23.383333333333333</v>
      </c>
      <c r="D15" s="77">
        <v>11.366666666666667</v>
      </c>
      <c r="E15" s="77">
        <v>2</v>
      </c>
      <c r="F15" s="77">
        <v>1.7</v>
      </c>
      <c r="G15" s="13" t="s">
        <v>292</v>
      </c>
      <c r="H15" s="36"/>
      <c r="I15" s="36"/>
      <c r="J15" s="36"/>
      <c r="K15" s="36"/>
      <c r="L15" s="36"/>
      <c r="M15" s="36"/>
      <c r="N15" s="36"/>
      <c r="O15" s="36"/>
      <c r="P15" s="36"/>
      <c r="Q15" s="36"/>
      <c r="R15" s="36"/>
      <c r="S15" s="36"/>
      <c r="T15" s="36"/>
      <c r="U15" s="36"/>
      <c r="V15" s="36"/>
      <c r="W15" s="36"/>
      <c r="X15" s="36"/>
      <c r="Y15" s="36"/>
      <c r="Z15" s="36"/>
      <c r="AA15" s="36"/>
      <c r="AB15" s="36"/>
      <c r="AC15" s="36"/>
      <c r="AD15" s="36"/>
    </row>
    <row r="16" spans="1:53">
      <c r="A16" s="31" t="s">
        <v>482</v>
      </c>
      <c r="B16" s="77">
        <v>4.2</v>
      </c>
      <c r="C16" s="77">
        <v>6.2666670511466291</v>
      </c>
      <c r="D16" s="77">
        <v>6.534371541533929</v>
      </c>
      <c r="E16" s="77">
        <v>6</v>
      </c>
      <c r="F16" s="77">
        <v>6.3</v>
      </c>
      <c r="G16" s="13" t="s">
        <v>292</v>
      </c>
      <c r="H16" s="36"/>
      <c r="I16" s="36"/>
      <c r="J16" s="36"/>
      <c r="K16" s="36"/>
      <c r="L16" s="36"/>
      <c r="M16" s="36"/>
      <c r="N16" s="36"/>
      <c r="O16" s="36"/>
      <c r="P16" s="36"/>
      <c r="Q16" s="36"/>
      <c r="R16" s="36"/>
      <c r="S16" s="36"/>
      <c r="T16" s="36"/>
      <c r="U16" s="36"/>
      <c r="V16" s="36"/>
      <c r="W16" s="36"/>
      <c r="X16" s="36"/>
      <c r="Y16" s="36"/>
      <c r="Z16" s="36"/>
      <c r="AA16" s="36"/>
      <c r="AB16" s="36"/>
      <c r="AC16" s="36"/>
      <c r="AD16" s="36"/>
    </row>
    <row r="17" spans="1:50">
      <c r="A17" s="31" t="s">
        <v>483</v>
      </c>
      <c r="B17" s="77">
        <v>3.5</v>
      </c>
      <c r="C17" s="77">
        <v>15</v>
      </c>
      <c r="D17" s="77">
        <v>22.72</v>
      </c>
      <c r="E17" s="77">
        <v>25</v>
      </c>
      <c r="F17" s="77">
        <v>30.67</v>
      </c>
      <c r="G17" s="13" t="s">
        <v>292</v>
      </c>
      <c r="H17" s="36"/>
      <c r="I17" s="36"/>
      <c r="J17" s="36"/>
      <c r="K17" s="36"/>
      <c r="L17" s="36"/>
      <c r="M17" s="36"/>
      <c r="N17" s="36"/>
      <c r="O17" s="36"/>
      <c r="P17" s="36"/>
      <c r="Q17" s="36"/>
      <c r="R17" s="36"/>
      <c r="S17" s="36"/>
      <c r="T17" s="36"/>
      <c r="U17" s="36"/>
      <c r="V17" s="36"/>
      <c r="W17" s="36"/>
      <c r="X17" s="36"/>
      <c r="Y17" s="36"/>
      <c r="Z17" s="36"/>
      <c r="AA17" s="36"/>
      <c r="AB17" s="36"/>
      <c r="AC17" s="36"/>
      <c r="AD17" s="36"/>
    </row>
    <row r="18" spans="1:50">
      <c r="A18" s="31" t="s">
        <v>484</v>
      </c>
      <c r="B18" s="77">
        <v>52.3</v>
      </c>
      <c r="C18" s="77">
        <v>42.02</v>
      </c>
      <c r="D18" s="77">
        <v>30.71</v>
      </c>
      <c r="E18" s="77">
        <v>20</v>
      </c>
      <c r="F18" s="77">
        <v>4</v>
      </c>
      <c r="G18" s="13" t="s">
        <v>292</v>
      </c>
      <c r="H18" s="36"/>
      <c r="I18" s="36"/>
      <c r="J18" s="36"/>
      <c r="K18" s="36"/>
      <c r="L18" s="36"/>
      <c r="M18" s="36"/>
      <c r="N18" s="36"/>
      <c r="O18" s="36"/>
      <c r="P18" s="36"/>
      <c r="Q18" s="36"/>
      <c r="R18" s="36"/>
      <c r="S18" s="36"/>
      <c r="T18" s="36"/>
      <c r="U18" s="36"/>
      <c r="V18" s="36"/>
      <c r="W18" s="36"/>
      <c r="X18" s="36"/>
      <c r="Y18" s="36"/>
      <c r="Z18" s="36"/>
      <c r="AA18" s="36"/>
      <c r="AB18" s="36"/>
      <c r="AC18" s="36"/>
      <c r="AD18" s="36"/>
    </row>
    <row r="19" spans="1:50">
      <c r="A19" s="31" t="s">
        <v>485</v>
      </c>
      <c r="B19" s="77">
        <v>5.9</v>
      </c>
      <c r="C19" s="77">
        <v>5</v>
      </c>
      <c r="D19" s="77">
        <v>12</v>
      </c>
      <c r="E19" s="77">
        <v>22</v>
      </c>
      <c r="F19" s="77">
        <v>23</v>
      </c>
      <c r="G19" s="13" t="s">
        <v>292</v>
      </c>
      <c r="H19" s="36"/>
      <c r="I19" s="36"/>
      <c r="J19" s="36"/>
      <c r="K19" s="36"/>
      <c r="L19" s="36"/>
      <c r="M19" s="36"/>
      <c r="N19" s="36"/>
      <c r="O19" s="36"/>
      <c r="P19" s="36"/>
      <c r="Q19" s="36"/>
      <c r="R19" s="36"/>
      <c r="S19" s="36"/>
      <c r="T19" s="36"/>
      <c r="U19" s="36"/>
      <c r="V19" s="36"/>
      <c r="W19" s="36"/>
      <c r="X19" s="36"/>
      <c r="Y19" s="36"/>
      <c r="Z19" s="36"/>
      <c r="AA19" s="36"/>
      <c r="AB19" s="36"/>
      <c r="AC19" s="36"/>
      <c r="AD19" s="36"/>
    </row>
    <row r="20" spans="1:50">
      <c r="A20" s="31" t="s">
        <v>486</v>
      </c>
      <c r="B20" s="77">
        <v>0</v>
      </c>
      <c r="C20" s="77">
        <v>8.33</v>
      </c>
      <c r="D20" s="77">
        <v>16.670000000000002</v>
      </c>
      <c r="E20" s="77">
        <v>25</v>
      </c>
      <c r="F20" s="77">
        <v>34.33</v>
      </c>
      <c r="G20" s="13" t="s">
        <v>292</v>
      </c>
      <c r="H20" s="36"/>
      <c r="I20" s="36"/>
      <c r="J20" s="36"/>
      <c r="K20" s="36"/>
      <c r="L20" s="36"/>
      <c r="M20" s="36"/>
      <c r="N20" s="36"/>
      <c r="O20" s="36"/>
      <c r="P20" s="36"/>
      <c r="Q20" s="36"/>
      <c r="R20" s="36"/>
      <c r="S20" s="36"/>
      <c r="T20" s="36"/>
      <c r="U20" s="36"/>
      <c r="V20" s="36"/>
      <c r="W20" s="36"/>
      <c r="X20" s="36"/>
      <c r="Y20" s="36"/>
      <c r="Z20" s="36"/>
      <c r="AA20" s="36"/>
      <c r="AB20" s="36"/>
      <c r="AC20" s="36"/>
      <c r="AD20" s="36"/>
    </row>
    <row r="21" spans="1:50">
      <c r="A21" s="43"/>
      <c r="B21" s="77"/>
      <c r="C21" s="77"/>
      <c r="D21" s="77"/>
      <c r="E21" s="77"/>
      <c r="F21" s="77"/>
      <c r="G21" s="36"/>
      <c r="H21" s="36"/>
      <c r="I21" s="36"/>
      <c r="J21" s="36"/>
      <c r="K21" s="36"/>
      <c r="L21" s="36"/>
      <c r="M21" s="36"/>
      <c r="N21" s="36"/>
      <c r="O21" s="36"/>
      <c r="P21" s="36"/>
      <c r="Q21" s="36"/>
      <c r="R21" s="36"/>
      <c r="S21" s="36"/>
      <c r="T21" s="36"/>
      <c r="U21" s="36"/>
      <c r="V21" s="36"/>
      <c r="W21" s="36"/>
      <c r="X21" s="36"/>
      <c r="Y21" s="36"/>
      <c r="Z21" s="36"/>
      <c r="AA21" s="36"/>
      <c r="AB21" s="36"/>
      <c r="AC21" s="36"/>
      <c r="AD21" s="36"/>
    </row>
    <row r="22" spans="1:50">
      <c r="A22" s="43"/>
      <c r="B22" s="77"/>
      <c r="C22" s="77"/>
      <c r="D22" s="77"/>
      <c r="E22" s="77"/>
      <c r="F22" s="77"/>
      <c r="G22" s="36"/>
      <c r="H22" s="36"/>
      <c r="I22" s="36"/>
      <c r="J22" s="36"/>
      <c r="K22" s="36"/>
      <c r="L22" s="36"/>
      <c r="M22" s="36"/>
      <c r="N22" s="36"/>
      <c r="O22" s="36"/>
      <c r="P22" s="36"/>
      <c r="Q22" s="36"/>
      <c r="R22" s="36"/>
      <c r="S22" s="36"/>
      <c r="T22" s="36"/>
      <c r="U22" s="36"/>
      <c r="V22" s="36"/>
      <c r="W22" s="36"/>
      <c r="X22" s="36"/>
      <c r="Y22" s="36"/>
      <c r="Z22" s="36"/>
      <c r="AA22" s="36"/>
      <c r="AB22" s="36"/>
      <c r="AC22" s="36"/>
      <c r="AD22" s="36"/>
    </row>
    <row r="23" spans="1:50">
      <c r="A23" s="22" t="s">
        <v>487</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row>
    <row r="24" spans="1:50">
      <c r="A24" s="23" t="s">
        <v>488</v>
      </c>
      <c r="B24" s="23"/>
      <c r="C24" s="23"/>
      <c r="D24" s="23"/>
      <c r="E24" s="23"/>
      <c r="F24" s="23"/>
      <c r="G24" s="319"/>
      <c r="H24" s="36"/>
      <c r="I24" s="36"/>
      <c r="J24" s="36"/>
      <c r="K24" s="36"/>
      <c r="L24" s="36"/>
      <c r="M24" s="36"/>
      <c r="N24" s="36"/>
      <c r="O24" s="36"/>
      <c r="P24" s="36"/>
      <c r="Q24" s="36"/>
      <c r="R24" s="36"/>
      <c r="S24" s="36"/>
      <c r="T24" s="36"/>
      <c r="U24" s="36"/>
      <c r="V24" s="36"/>
      <c r="W24" s="36"/>
      <c r="X24" s="36"/>
      <c r="Y24" s="36"/>
      <c r="Z24" s="36"/>
      <c r="AA24" s="36"/>
      <c r="AB24" s="36"/>
      <c r="AC24" s="36"/>
      <c r="AD24" s="36"/>
    </row>
    <row r="25" spans="1:50">
      <c r="A25" s="24" t="s">
        <v>108</v>
      </c>
      <c r="B25" s="25" t="s">
        <v>13</v>
      </c>
      <c r="C25" s="25" t="s">
        <v>13</v>
      </c>
      <c r="D25" s="25" t="s">
        <v>13</v>
      </c>
      <c r="E25" s="25" t="s">
        <v>13</v>
      </c>
      <c r="F25" s="25" t="s">
        <v>13</v>
      </c>
      <c r="G25" s="36"/>
      <c r="H25" s="36"/>
      <c r="I25" s="36"/>
      <c r="J25" s="36"/>
      <c r="K25" s="36"/>
      <c r="L25" s="36"/>
      <c r="M25" s="36"/>
      <c r="N25" s="36"/>
      <c r="O25" s="36"/>
      <c r="P25" s="36"/>
      <c r="Q25" s="36"/>
      <c r="R25" s="36"/>
      <c r="S25" s="36"/>
      <c r="T25" s="36"/>
      <c r="U25" s="36"/>
      <c r="V25" s="36"/>
      <c r="W25" s="36"/>
      <c r="X25" s="36"/>
      <c r="Y25" s="36"/>
      <c r="Z25" s="36"/>
      <c r="AA25" s="36"/>
      <c r="AB25" s="36"/>
      <c r="AC25" s="36"/>
      <c r="AD25" s="36"/>
    </row>
    <row r="26" spans="1:50">
      <c r="A26" s="26" t="s">
        <v>182</v>
      </c>
      <c r="B26" s="27">
        <v>2025</v>
      </c>
      <c r="C26" s="27">
        <v>2030</v>
      </c>
      <c r="D26" s="27">
        <v>2035</v>
      </c>
      <c r="E26" s="27">
        <v>2040</v>
      </c>
      <c r="F26" s="27">
        <v>2050</v>
      </c>
      <c r="G26" s="321" t="s">
        <v>17</v>
      </c>
      <c r="H26" s="36"/>
      <c r="I26" s="36"/>
      <c r="J26" s="36"/>
      <c r="K26" s="36"/>
      <c r="L26" s="36"/>
      <c r="M26" s="36"/>
      <c r="N26" s="36"/>
      <c r="O26" s="36"/>
      <c r="P26" s="36"/>
      <c r="Q26" s="36"/>
      <c r="R26" s="36"/>
      <c r="S26" s="36"/>
      <c r="T26" s="36"/>
      <c r="U26" s="36"/>
      <c r="V26" s="36"/>
      <c r="W26" s="36"/>
      <c r="X26" s="36"/>
      <c r="Y26" s="36"/>
      <c r="Z26" s="36"/>
      <c r="AA26" s="36"/>
      <c r="AB26" s="36"/>
      <c r="AC26" s="36"/>
      <c r="AD26" s="36"/>
    </row>
    <row r="27" spans="1:50">
      <c r="A27" s="31" t="s">
        <v>489</v>
      </c>
      <c r="B27" s="77">
        <v>102</v>
      </c>
      <c r="C27" s="77">
        <v>200</v>
      </c>
      <c r="D27" s="77">
        <v>350</v>
      </c>
      <c r="E27" s="77">
        <v>500</v>
      </c>
      <c r="F27" s="77">
        <v>300</v>
      </c>
      <c r="G27" s="36" t="s">
        <v>660</v>
      </c>
      <c r="H27" s="36"/>
      <c r="I27" s="36"/>
      <c r="J27" s="36"/>
      <c r="K27" s="36"/>
      <c r="L27" s="36"/>
      <c r="M27" s="36"/>
      <c r="N27" s="36"/>
      <c r="O27" s="36"/>
      <c r="P27" s="36"/>
      <c r="Q27" s="36"/>
      <c r="R27" s="36"/>
      <c r="S27" s="36"/>
      <c r="T27" s="36"/>
      <c r="U27" s="36"/>
      <c r="V27" s="36"/>
      <c r="W27" s="36"/>
      <c r="X27" s="36"/>
      <c r="Y27" s="36"/>
      <c r="Z27" s="36"/>
      <c r="AA27" s="36"/>
      <c r="AB27" s="36"/>
      <c r="AC27" s="36"/>
      <c r="AD27" s="36"/>
      <c r="AE27" s="15"/>
      <c r="AF27" s="15"/>
      <c r="AG27" s="15"/>
      <c r="AH27" s="15"/>
      <c r="AI27" s="15"/>
      <c r="AJ27" s="15"/>
      <c r="AK27" s="15"/>
      <c r="AL27" s="15"/>
      <c r="AM27" s="15"/>
      <c r="AN27" s="15"/>
      <c r="AO27" s="15"/>
      <c r="AP27" s="15"/>
      <c r="AQ27" s="15"/>
      <c r="AR27" s="15"/>
      <c r="AS27" s="15"/>
      <c r="AT27" s="15"/>
      <c r="AU27" s="15"/>
      <c r="AV27" s="15"/>
      <c r="AW27" s="15"/>
      <c r="AX27" s="15"/>
    </row>
    <row r="28" spans="1:50">
      <c r="A28" s="31" t="s">
        <v>490</v>
      </c>
      <c r="B28" s="77">
        <v>2750</v>
      </c>
      <c r="C28" s="77">
        <v>2650</v>
      </c>
      <c r="D28" s="77">
        <v>1930</v>
      </c>
      <c r="E28" s="77">
        <v>700</v>
      </c>
      <c r="F28" s="77">
        <v>0</v>
      </c>
      <c r="G28" s="36" t="s">
        <v>660</v>
      </c>
      <c r="H28" s="36"/>
      <c r="I28" s="36"/>
      <c r="J28" s="36"/>
      <c r="K28" s="36"/>
      <c r="L28" s="36"/>
      <c r="M28" s="36"/>
      <c r="N28" s="36"/>
      <c r="O28" s="36"/>
      <c r="P28" s="36"/>
      <c r="Q28" s="36"/>
      <c r="R28" s="36"/>
      <c r="S28" s="36"/>
      <c r="T28" s="36"/>
      <c r="U28" s="36"/>
      <c r="V28" s="36"/>
      <c r="W28" s="36"/>
      <c r="X28" s="36"/>
      <c r="Y28" s="36"/>
      <c r="Z28" s="36"/>
      <c r="AA28" s="36"/>
      <c r="AB28" s="36"/>
      <c r="AC28" s="36"/>
      <c r="AD28" s="36"/>
    </row>
    <row r="29" spans="1:50">
      <c r="A29" s="43"/>
      <c r="B29" s="77"/>
      <c r="C29" s="77"/>
      <c r="D29" s="77"/>
      <c r="E29" s="77"/>
      <c r="F29" s="77"/>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50">
      <c r="A30" s="43"/>
      <c r="B30" s="77"/>
      <c r="C30" s="77"/>
      <c r="D30" s="77"/>
      <c r="E30" s="77"/>
      <c r="F30" s="77"/>
      <c r="G30" s="36"/>
      <c r="H30" s="36"/>
      <c r="I30" s="36"/>
      <c r="J30" s="36"/>
      <c r="K30" s="36"/>
      <c r="L30" s="36"/>
      <c r="M30" s="36"/>
      <c r="N30" s="36"/>
      <c r="O30" s="36"/>
      <c r="P30" s="36"/>
      <c r="Q30" s="36"/>
      <c r="R30" s="36"/>
      <c r="S30" s="36"/>
      <c r="T30" s="36"/>
      <c r="U30" s="36"/>
      <c r="V30" s="36"/>
      <c r="W30" s="36"/>
      <c r="X30" s="36"/>
      <c r="Y30" s="36"/>
      <c r="Z30" s="36"/>
      <c r="AA30" s="36"/>
      <c r="AB30" s="36"/>
      <c r="AC30" s="36"/>
      <c r="AD30" s="36"/>
    </row>
    <row r="31" spans="1:50">
      <c r="A31" s="22" t="s">
        <v>491</v>
      </c>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row>
    <row r="32" spans="1:50">
      <c r="A32" s="23" t="s">
        <v>492</v>
      </c>
      <c r="B32" s="23"/>
      <c r="C32" s="23"/>
      <c r="D32" s="23"/>
      <c r="E32" s="23"/>
      <c r="F32" s="23"/>
      <c r="G32" s="319"/>
      <c r="H32" s="36"/>
      <c r="I32" s="36"/>
      <c r="J32" s="36"/>
      <c r="K32" s="36"/>
      <c r="L32" s="36"/>
      <c r="M32" s="36"/>
      <c r="N32" s="36"/>
      <c r="O32" s="36"/>
      <c r="P32" s="36"/>
      <c r="Q32" s="36"/>
      <c r="R32" s="36"/>
      <c r="S32" s="36"/>
      <c r="T32" s="36"/>
      <c r="U32" s="36"/>
      <c r="V32" s="36"/>
      <c r="W32" s="36"/>
      <c r="X32" s="36"/>
      <c r="Y32" s="36"/>
      <c r="Z32" s="36"/>
      <c r="AA32" s="36"/>
      <c r="AB32" s="36"/>
      <c r="AC32" s="36"/>
      <c r="AD32" s="36"/>
    </row>
    <row r="33" spans="1:50">
      <c r="A33" s="24" t="s">
        <v>108</v>
      </c>
      <c r="B33" s="25" t="s">
        <v>13</v>
      </c>
      <c r="C33" s="25" t="s">
        <v>13</v>
      </c>
      <c r="D33" s="25" t="s">
        <v>13</v>
      </c>
      <c r="E33" s="25" t="s">
        <v>13</v>
      </c>
      <c r="F33" s="25" t="s">
        <v>13</v>
      </c>
      <c r="G33" s="36"/>
      <c r="H33" s="36"/>
      <c r="I33" s="36"/>
      <c r="J33" s="36"/>
      <c r="K33" s="36"/>
      <c r="L33" s="36"/>
      <c r="M33" s="36"/>
      <c r="N33" s="36"/>
      <c r="O33" s="36"/>
      <c r="P33" s="36"/>
      <c r="Q33" s="36"/>
      <c r="R33" s="36"/>
      <c r="S33" s="36"/>
      <c r="T33" s="36"/>
      <c r="U33" s="36"/>
      <c r="V33" s="36"/>
      <c r="W33" s="36"/>
      <c r="X33" s="36"/>
      <c r="Y33" s="36"/>
      <c r="Z33" s="36"/>
      <c r="AA33" s="36"/>
      <c r="AB33" s="36"/>
      <c r="AC33" s="36"/>
      <c r="AD33" s="36"/>
    </row>
    <row r="34" spans="1:50">
      <c r="A34" s="26" t="s">
        <v>182</v>
      </c>
      <c r="B34" s="27">
        <v>2025</v>
      </c>
      <c r="C34" s="27">
        <v>2030</v>
      </c>
      <c r="D34" s="27">
        <v>2035</v>
      </c>
      <c r="E34" s="27">
        <v>2040</v>
      </c>
      <c r="F34" s="27">
        <v>2050</v>
      </c>
      <c r="G34" s="321" t="s">
        <v>17</v>
      </c>
      <c r="H34" s="36"/>
      <c r="I34" s="36"/>
      <c r="J34" s="36"/>
      <c r="K34" s="36"/>
      <c r="L34" s="36"/>
      <c r="M34" s="36"/>
      <c r="N34" s="36"/>
      <c r="O34" s="36"/>
      <c r="P34" s="36"/>
      <c r="Q34" s="36"/>
      <c r="R34" s="36"/>
      <c r="S34" s="36"/>
      <c r="T34" s="36"/>
      <c r="U34" s="36"/>
      <c r="V34" s="36"/>
      <c r="W34" s="36"/>
      <c r="X34" s="36"/>
      <c r="Y34" s="36"/>
      <c r="Z34" s="36"/>
      <c r="AA34" s="36"/>
      <c r="AB34" s="36"/>
      <c r="AC34" s="36"/>
      <c r="AD34" s="36"/>
    </row>
    <row r="35" spans="1:50">
      <c r="A35" s="31" t="s">
        <v>154</v>
      </c>
      <c r="B35" s="77">
        <v>184</v>
      </c>
      <c r="C35" s="77">
        <v>184</v>
      </c>
      <c r="D35" s="77">
        <v>184</v>
      </c>
      <c r="E35" s="77">
        <v>184</v>
      </c>
      <c r="F35" s="77">
        <v>184</v>
      </c>
      <c r="G35" s="36" t="s">
        <v>660</v>
      </c>
      <c r="H35" s="36"/>
      <c r="I35" s="36"/>
      <c r="J35" s="36"/>
      <c r="K35" s="36"/>
      <c r="L35" s="36"/>
      <c r="M35" s="36"/>
      <c r="N35" s="36"/>
      <c r="O35" s="36"/>
      <c r="P35" s="36"/>
      <c r="Q35" s="36"/>
      <c r="R35" s="36"/>
      <c r="S35" s="36"/>
      <c r="T35" s="36"/>
      <c r="U35" s="36"/>
      <c r="V35" s="36"/>
      <c r="W35" s="36"/>
      <c r="X35" s="36"/>
      <c r="Y35" s="36"/>
      <c r="Z35" s="36"/>
      <c r="AA35" s="36"/>
      <c r="AB35" s="36"/>
      <c r="AC35" s="36"/>
      <c r="AD35" s="36"/>
      <c r="AE35" s="15"/>
      <c r="AF35" s="15"/>
      <c r="AG35" s="15"/>
      <c r="AH35" s="15"/>
      <c r="AI35" s="15"/>
      <c r="AJ35" s="15"/>
      <c r="AK35" s="15"/>
      <c r="AL35" s="15"/>
      <c r="AM35" s="15"/>
      <c r="AN35" s="15"/>
      <c r="AO35" s="15"/>
      <c r="AP35" s="15"/>
      <c r="AQ35" s="15"/>
      <c r="AR35" s="15"/>
      <c r="AS35" s="15"/>
      <c r="AT35" s="15"/>
      <c r="AU35" s="15"/>
      <c r="AV35" s="15"/>
      <c r="AW35" s="15"/>
      <c r="AX35" s="15"/>
    </row>
    <row r="36" spans="1:50">
      <c r="A36" s="31"/>
      <c r="B36" s="77"/>
      <c r="C36" s="77"/>
      <c r="D36" s="77"/>
      <c r="E36" s="77"/>
      <c r="F36" s="77"/>
      <c r="G36" s="36"/>
      <c r="H36" s="36"/>
      <c r="I36" s="36"/>
      <c r="J36" s="36"/>
      <c r="K36" s="36"/>
      <c r="L36" s="36"/>
      <c r="M36" s="36"/>
      <c r="N36" s="36"/>
      <c r="O36" s="36"/>
      <c r="P36" s="36"/>
      <c r="Q36" s="36"/>
      <c r="R36" s="36"/>
      <c r="S36" s="36"/>
      <c r="T36" s="36"/>
      <c r="U36" s="36"/>
      <c r="V36" s="36"/>
      <c r="W36" s="36"/>
      <c r="X36" s="36"/>
      <c r="Y36" s="36"/>
      <c r="Z36" s="36"/>
      <c r="AA36" s="36"/>
      <c r="AB36" s="36"/>
      <c r="AC36" s="36"/>
      <c r="AD36" s="36"/>
      <c r="AE36" s="15"/>
      <c r="AF36" s="15"/>
      <c r="AG36" s="15"/>
      <c r="AH36" s="15"/>
      <c r="AI36" s="15"/>
      <c r="AJ36" s="15"/>
      <c r="AK36" s="15"/>
      <c r="AL36" s="15"/>
      <c r="AM36" s="15"/>
      <c r="AN36" s="15"/>
      <c r="AO36" s="15"/>
      <c r="AP36" s="15"/>
      <c r="AQ36" s="15"/>
      <c r="AR36" s="15"/>
      <c r="AS36" s="15"/>
      <c r="AT36" s="15"/>
      <c r="AU36" s="15"/>
      <c r="AV36" s="15"/>
      <c r="AW36" s="15"/>
      <c r="AX36" s="15"/>
    </row>
    <row r="37" spans="1:50">
      <c r="A37" s="43"/>
      <c r="B37" s="269"/>
      <c r="C37" s="77"/>
      <c r="D37" s="77"/>
      <c r="E37" s="77"/>
      <c r="F37" s="77"/>
      <c r="G37" s="36"/>
      <c r="H37" s="36"/>
      <c r="I37" s="36"/>
      <c r="J37" s="36"/>
      <c r="K37" s="36"/>
      <c r="L37" s="36"/>
      <c r="M37" s="36"/>
      <c r="N37" s="36"/>
      <c r="O37" s="36"/>
      <c r="P37" s="36"/>
      <c r="Q37" s="36"/>
      <c r="R37" s="36"/>
      <c r="S37" s="36"/>
      <c r="T37" s="36"/>
      <c r="U37" s="36"/>
      <c r="V37" s="36"/>
      <c r="W37" s="36"/>
      <c r="X37" s="36"/>
      <c r="Y37" s="36"/>
      <c r="Z37" s="36"/>
      <c r="AA37" s="36"/>
      <c r="AB37" s="36"/>
      <c r="AC37" s="36"/>
      <c r="AD37" s="36"/>
    </row>
    <row r="38" spans="1:50">
      <c r="A38" s="22" t="s">
        <v>493</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row>
    <row r="39" spans="1:50">
      <c r="A39" s="23" t="s">
        <v>494</v>
      </c>
      <c r="B39" s="23"/>
      <c r="C39" s="23"/>
      <c r="D39" s="23"/>
      <c r="E39" s="23"/>
      <c r="F39" s="23"/>
      <c r="G39" s="319"/>
      <c r="H39" s="36"/>
      <c r="I39" s="36"/>
      <c r="J39" s="36"/>
      <c r="K39" s="36"/>
      <c r="L39" s="36"/>
      <c r="M39" s="36"/>
      <c r="N39" s="36"/>
      <c r="O39" s="36"/>
      <c r="P39" s="36"/>
      <c r="Q39" s="36"/>
      <c r="R39" s="36"/>
      <c r="S39" s="36"/>
      <c r="T39" s="36"/>
      <c r="U39" s="36"/>
      <c r="V39" s="36"/>
      <c r="W39" s="36"/>
      <c r="X39" s="36"/>
      <c r="Y39" s="36"/>
      <c r="Z39" s="36"/>
      <c r="AA39" s="36"/>
      <c r="AB39" s="36"/>
      <c r="AC39" s="36"/>
      <c r="AD39" s="36"/>
    </row>
    <row r="40" spans="1:50">
      <c r="A40" s="24" t="s">
        <v>108</v>
      </c>
      <c r="B40" s="299" t="s">
        <v>14</v>
      </c>
      <c r="C40" s="299" t="s">
        <v>14</v>
      </c>
      <c r="D40" s="299" t="s">
        <v>14</v>
      </c>
      <c r="E40" s="299" t="s">
        <v>14</v>
      </c>
      <c r="F40" s="299" t="s">
        <v>14</v>
      </c>
      <c r="G40" s="36"/>
      <c r="H40" s="36"/>
      <c r="I40" s="36"/>
      <c r="J40" s="36"/>
      <c r="K40" s="36"/>
      <c r="L40" s="36"/>
      <c r="M40" s="36"/>
      <c r="N40" s="36"/>
      <c r="O40" s="36"/>
      <c r="P40" s="36"/>
      <c r="Q40" s="36"/>
      <c r="R40" s="36"/>
      <c r="S40" s="36"/>
      <c r="T40" s="36"/>
      <c r="U40" s="36"/>
      <c r="V40" s="36"/>
      <c r="W40" s="36"/>
      <c r="X40" s="36"/>
      <c r="Y40" s="36"/>
      <c r="Z40" s="36"/>
      <c r="AA40" s="36"/>
      <c r="AB40" s="36"/>
      <c r="AC40" s="36"/>
      <c r="AD40" s="36"/>
    </row>
    <row r="41" spans="1:50">
      <c r="A41" s="26" t="s">
        <v>182</v>
      </c>
      <c r="B41" s="301">
        <v>2025</v>
      </c>
      <c r="C41" s="301">
        <v>2030</v>
      </c>
      <c r="D41" s="301">
        <v>2035</v>
      </c>
      <c r="E41" s="301">
        <v>2040</v>
      </c>
      <c r="F41" s="301">
        <v>2050</v>
      </c>
      <c r="G41" s="321" t="s">
        <v>17</v>
      </c>
      <c r="H41" s="36"/>
      <c r="I41" s="36"/>
      <c r="J41" s="36"/>
      <c r="K41" s="36"/>
      <c r="L41" s="36"/>
      <c r="M41" s="36"/>
      <c r="N41" s="36"/>
      <c r="O41" s="36"/>
      <c r="P41" s="36"/>
      <c r="Q41" s="36"/>
      <c r="R41" s="36"/>
      <c r="S41" s="36"/>
      <c r="T41" s="36"/>
      <c r="U41" s="36"/>
      <c r="V41" s="36"/>
      <c r="W41" s="36"/>
      <c r="X41" s="36"/>
      <c r="Y41" s="36"/>
      <c r="Z41" s="36"/>
      <c r="AA41" s="36"/>
      <c r="AB41" s="36"/>
      <c r="AC41" s="36"/>
      <c r="AD41" s="36"/>
    </row>
    <row r="42" spans="1:50">
      <c r="A42" s="31" t="s">
        <v>480</v>
      </c>
      <c r="B42" s="77">
        <v>0</v>
      </c>
      <c r="C42" s="77">
        <v>0</v>
      </c>
      <c r="D42" s="77">
        <v>0</v>
      </c>
      <c r="E42" s="77">
        <v>0</v>
      </c>
      <c r="F42" s="77">
        <v>0</v>
      </c>
      <c r="G42" s="13" t="s">
        <v>292</v>
      </c>
      <c r="H42" s="36"/>
      <c r="I42" s="36"/>
      <c r="J42" s="36"/>
      <c r="K42" s="36"/>
      <c r="L42" s="36"/>
      <c r="M42" s="36"/>
      <c r="N42" s="36"/>
      <c r="O42" s="36"/>
      <c r="P42" s="36"/>
      <c r="Q42" s="36"/>
      <c r="R42" s="36"/>
      <c r="S42" s="36"/>
      <c r="T42" s="36"/>
      <c r="U42" s="36"/>
      <c r="V42" s="36"/>
      <c r="W42" s="36"/>
      <c r="X42" s="36"/>
      <c r="Y42" s="36"/>
      <c r="Z42" s="36"/>
      <c r="AA42" s="36"/>
      <c r="AB42" s="36"/>
      <c r="AC42" s="36"/>
      <c r="AD42" s="36"/>
      <c r="AE42" s="15"/>
      <c r="AF42" s="15"/>
      <c r="AG42" s="15"/>
      <c r="AH42" s="15"/>
      <c r="AI42" s="15"/>
      <c r="AJ42" s="15"/>
      <c r="AK42" s="15"/>
      <c r="AL42" s="15"/>
      <c r="AM42" s="15"/>
      <c r="AN42" s="15"/>
      <c r="AO42" s="15"/>
      <c r="AP42" s="15"/>
      <c r="AQ42" s="15"/>
      <c r="AR42" s="15"/>
      <c r="AS42" s="15"/>
      <c r="AT42" s="15"/>
      <c r="AU42" s="15"/>
      <c r="AV42" s="15"/>
      <c r="AW42" s="15"/>
      <c r="AX42" s="15"/>
    </row>
    <row r="43" spans="1:50">
      <c r="A43" s="31" t="s">
        <v>481</v>
      </c>
      <c r="B43" s="77">
        <v>34.1</v>
      </c>
      <c r="C43" s="77">
        <v>13.95</v>
      </c>
      <c r="D43" s="77">
        <v>8.24</v>
      </c>
      <c r="E43" s="77">
        <v>8</v>
      </c>
      <c r="F43" s="77">
        <v>4.5</v>
      </c>
      <c r="G43" s="13" t="s">
        <v>292</v>
      </c>
      <c r="H43" s="36"/>
      <c r="I43" s="36"/>
      <c r="J43" s="36"/>
      <c r="K43" s="36"/>
      <c r="L43" s="36"/>
      <c r="M43" s="36"/>
      <c r="N43" s="36"/>
      <c r="O43" s="36"/>
      <c r="P43" s="36"/>
      <c r="Q43" s="36"/>
      <c r="R43" s="36"/>
      <c r="S43" s="36"/>
      <c r="T43" s="36"/>
      <c r="U43" s="36"/>
      <c r="V43" s="36"/>
      <c r="W43" s="36"/>
      <c r="X43" s="36"/>
      <c r="Y43" s="36"/>
      <c r="Z43" s="36"/>
      <c r="AA43" s="36"/>
      <c r="AB43" s="36"/>
      <c r="AC43" s="36"/>
      <c r="AD43" s="36"/>
    </row>
    <row r="44" spans="1:50">
      <c r="A44" s="31" t="s">
        <v>482</v>
      </c>
      <c r="B44" s="77">
        <v>4.2</v>
      </c>
      <c r="C44" s="77">
        <v>1.05</v>
      </c>
      <c r="D44" s="77">
        <v>1.7266667627866572</v>
      </c>
      <c r="E44" s="77">
        <v>0</v>
      </c>
      <c r="F44" s="77">
        <v>0</v>
      </c>
      <c r="G44" s="13" t="s">
        <v>292</v>
      </c>
      <c r="H44" s="36"/>
      <c r="I44" s="36"/>
      <c r="J44" s="36"/>
      <c r="K44" s="36"/>
      <c r="L44" s="36"/>
      <c r="M44" s="36"/>
      <c r="N44" s="36"/>
      <c r="O44" s="36"/>
      <c r="P44" s="36"/>
      <c r="Q44" s="36"/>
      <c r="R44" s="36"/>
      <c r="S44" s="36"/>
      <c r="T44" s="36"/>
      <c r="U44" s="36"/>
      <c r="V44" s="36"/>
      <c r="W44" s="36"/>
      <c r="X44" s="36"/>
      <c r="Y44" s="36"/>
      <c r="Z44" s="36"/>
      <c r="AA44" s="36"/>
      <c r="AB44" s="36"/>
      <c r="AC44" s="36"/>
      <c r="AD44" s="36"/>
    </row>
    <row r="45" spans="1:50">
      <c r="A45" s="31" t="s">
        <v>483</v>
      </c>
      <c r="B45" s="77">
        <v>3.5</v>
      </c>
      <c r="C45" s="77">
        <v>15</v>
      </c>
      <c r="D45" s="77">
        <v>25</v>
      </c>
      <c r="E45" s="77">
        <v>30</v>
      </c>
      <c r="F45" s="77">
        <v>33</v>
      </c>
      <c r="G45" s="13" t="s">
        <v>292</v>
      </c>
      <c r="H45" s="36"/>
      <c r="I45" s="36"/>
      <c r="J45" s="36"/>
      <c r="K45" s="36"/>
      <c r="L45" s="36"/>
      <c r="M45" s="36"/>
      <c r="N45" s="36"/>
      <c r="O45" s="36"/>
      <c r="P45" s="36"/>
      <c r="Q45" s="36"/>
      <c r="R45" s="36"/>
      <c r="S45" s="36"/>
      <c r="T45" s="36"/>
      <c r="U45" s="36"/>
      <c r="V45" s="36"/>
      <c r="W45" s="36"/>
      <c r="X45" s="36"/>
      <c r="Y45" s="36"/>
      <c r="Z45" s="36"/>
      <c r="AA45" s="36"/>
      <c r="AB45" s="36"/>
      <c r="AC45" s="36"/>
      <c r="AD45" s="36"/>
    </row>
    <row r="46" spans="1:50">
      <c r="A46" s="31" t="s">
        <v>484</v>
      </c>
      <c r="B46" s="77">
        <v>52.3</v>
      </c>
      <c r="C46" s="77">
        <v>35</v>
      </c>
      <c r="D46" s="77">
        <v>15.03</v>
      </c>
      <c r="E46" s="77">
        <v>5</v>
      </c>
      <c r="F46" s="77">
        <v>0</v>
      </c>
      <c r="G46" s="13" t="s">
        <v>292</v>
      </c>
      <c r="H46" s="36"/>
      <c r="I46" s="36"/>
      <c r="J46" s="36"/>
      <c r="K46" s="36"/>
      <c r="L46" s="36"/>
      <c r="M46" s="36"/>
      <c r="N46" s="36"/>
      <c r="O46" s="36"/>
      <c r="P46" s="36"/>
      <c r="Q46" s="36"/>
      <c r="R46" s="36"/>
      <c r="S46" s="36"/>
      <c r="T46" s="36"/>
      <c r="U46" s="36"/>
      <c r="V46" s="36"/>
      <c r="W46" s="36"/>
      <c r="X46" s="36"/>
      <c r="Y46" s="36"/>
      <c r="Z46" s="36"/>
      <c r="AA46" s="36"/>
      <c r="AB46" s="36"/>
      <c r="AC46" s="36"/>
      <c r="AD46" s="36"/>
    </row>
    <row r="47" spans="1:50">
      <c r="A47" s="31" t="s">
        <v>485</v>
      </c>
      <c r="B47" s="77">
        <v>5.9</v>
      </c>
      <c r="C47" s="77">
        <v>5</v>
      </c>
      <c r="D47" s="77">
        <v>5</v>
      </c>
      <c r="E47" s="77">
        <v>5</v>
      </c>
      <c r="F47" s="77">
        <v>7</v>
      </c>
      <c r="G47" s="13" t="s">
        <v>292</v>
      </c>
      <c r="H47" s="36"/>
      <c r="I47" s="36"/>
      <c r="J47" s="36"/>
      <c r="K47" s="36"/>
      <c r="L47" s="36"/>
      <c r="M47" s="36"/>
      <c r="N47" s="36"/>
      <c r="O47" s="36"/>
      <c r="P47" s="36"/>
      <c r="Q47" s="36"/>
      <c r="R47" s="36"/>
      <c r="S47" s="36"/>
      <c r="T47" s="36"/>
      <c r="U47" s="36"/>
      <c r="V47" s="36"/>
      <c r="W47" s="36"/>
      <c r="X47" s="36"/>
      <c r="Y47" s="36"/>
      <c r="Z47" s="36"/>
      <c r="AA47" s="36"/>
      <c r="AB47" s="36"/>
      <c r="AC47" s="36"/>
      <c r="AD47" s="36"/>
    </row>
    <row r="48" spans="1:50">
      <c r="A48" s="31" t="s">
        <v>486</v>
      </c>
      <c r="B48" s="77">
        <v>0</v>
      </c>
      <c r="C48" s="77">
        <v>30</v>
      </c>
      <c r="D48" s="77">
        <v>45</v>
      </c>
      <c r="E48" s="77">
        <v>52</v>
      </c>
      <c r="F48" s="77">
        <v>55.5</v>
      </c>
      <c r="G48" s="13" t="s">
        <v>292</v>
      </c>
      <c r="H48" s="36"/>
      <c r="I48" s="36"/>
      <c r="J48" s="36"/>
      <c r="K48" s="36"/>
      <c r="L48" s="36"/>
      <c r="M48" s="36"/>
      <c r="N48" s="36"/>
      <c r="O48" s="36"/>
      <c r="P48" s="36"/>
      <c r="Q48" s="36"/>
      <c r="R48" s="36"/>
      <c r="S48" s="36"/>
      <c r="T48" s="36"/>
      <c r="U48" s="36"/>
      <c r="V48" s="36"/>
      <c r="W48" s="36"/>
      <c r="X48" s="36"/>
      <c r="Y48" s="36"/>
      <c r="Z48" s="36"/>
      <c r="AA48" s="36"/>
      <c r="AB48" s="36"/>
      <c r="AC48" s="36"/>
      <c r="AD48" s="36"/>
    </row>
    <row r="49" spans="1:50">
      <c r="A49" s="43"/>
      <c r="B49" s="77"/>
      <c r="C49" s="77"/>
      <c r="D49" s="77"/>
      <c r="E49" s="77"/>
      <c r="F49" s="77"/>
      <c r="G49" s="36"/>
      <c r="H49" s="36"/>
      <c r="I49" s="36"/>
      <c r="J49" s="36"/>
      <c r="K49" s="36"/>
      <c r="L49" s="36"/>
      <c r="M49" s="36"/>
      <c r="N49" s="36"/>
      <c r="O49" s="36"/>
      <c r="P49" s="36"/>
      <c r="Q49" s="36"/>
      <c r="R49" s="36"/>
      <c r="S49" s="36"/>
      <c r="T49" s="36"/>
      <c r="U49" s="36"/>
      <c r="V49" s="36"/>
      <c r="W49" s="36"/>
      <c r="X49" s="36"/>
      <c r="Y49" s="36"/>
      <c r="Z49" s="36"/>
      <c r="AA49" s="36"/>
      <c r="AB49" s="36"/>
      <c r="AC49" s="36"/>
      <c r="AD49" s="36"/>
    </row>
    <row r="50" spans="1:50">
      <c r="A50" s="43"/>
      <c r="B50" s="77"/>
      <c r="C50" s="77"/>
      <c r="D50" s="77"/>
      <c r="E50" s="77"/>
      <c r="F50" s="77"/>
      <c r="G50" s="36"/>
      <c r="H50" s="36"/>
      <c r="I50" s="36"/>
      <c r="J50" s="36"/>
      <c r="K50" s="36"/>
      <c r="L50" s="36"/>
      <c r="M50" s="36"/>
      <c r="N50" s="36"/>
      <c r="O50" s="36"/>
      <c r="P50" s="36"/>
      <c r="Q50" s="36"/>
      <c r="R50" s="36"/>
      <c r="S50" s="36"/>
      <c r="T50" s="36"/>
      <c r="U50" s="36"/>
      <c r="V50" s="36"/>
      <c r="W50" s="36"/>
      <c r="X50" s="36"/>
      <c r="Y50" s="36"/>
      <c r="Z50" s="36"/>
      <c r="AA50" s="36"/>
      <c r="AB50" s="36"/>
      <c r="AC50" s="36"/>
      <c r="AD50" s="36"/>
    </row>
    <row r="51" spans="1:50">
      <c r="A51" s="22" t="s">
        <v>495</v>
      </c>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row>
    <row r="52" spans="1:50">
      <c r="A52" s="23" t="s">
        <v>496</v>
      </c>
      <c r="B52" s="23"/>
      <c r="C52" s="23"/>
      <c r="D52" s="23"/>
      <c r="E52" s="23"/>
      <c r="F52" s="23"/>
      <c r="G52" s="319"/>
      <c r="H52" s="36"/>
      <c r="I52" s="36"/>
      <c r="J52" s="36"/>
      <c r="K52" s="36"/>
      <c r="L52" s="36"/>
      <c r="M52" s="36"/>
      <c r="N52" s="36"/>
      <c r="O52" s="36"/>
      <c r="P52" s="36"/>
      <c r="Q52" s="36"/>
      <c r="R52" s="36"/>
      <c r="S52" s="36"/>
      <c r="T52" s="36"/>
      <c r="U52" s="36"/>
      <c r="V52" s="36"/>
      <c r="W52" s="36"/>
      <c r="X52" s="36"/>
      <c r="Y52" s="36"/>
      <c r="Z52" s="36"/>
      <c r="AA52" s="36"/>
      <c r="AB52" s="36"/>
      <c r="AC52" s="36"/>
      <c r="AD52" s="36"/>
    </row>
    <row r="53" spans="1:50">
      <c r="A53" s="24" t="s">
        <v>108</v>
      </c>
      <c r="B53" s="25" t="s">
        <v>14</v>
      </c>
      <c r="C53" s="25" t="s">
        <v>14</v>
      </c>
      <c r="D53" s="25" t="s">
        <v>14</v>
      </c>
      <c r="E53" s="25" t="s">
        <v>14</v>
      </c>
      <c r="F53" s="25" t="s">
        <v>14</v>
      </c>
      <c r="G53" s="36"/>
      <c r="H53" s="36"/>
      <c r="I53" s="36"/>
      <c r="J53" s="36"/>
      <c r="K53" s="36"/>
      <c r="L53" s="36"/>
      <c r="M53" s="36"/>
      <c r="N53" s="36"/>
      <c r="O53" s="36"/>
      <c r="P53" s="36"/>
      <c r="Q53" s="36"/>
      <c r="R53" s="36"/>
      <c r="S53" s="36"/>
      <c r="T53" s="36"/>
      <c r="U53" s="36"/>
      <c r="V53" s="36"/>
      <c r="W53" s="36"/>
      <c r="X53" s="36"/>
      <c r="Y53" s="36"/>
      <c r="Z53" s="36"/>
      <c r="AA53" s="36"/>
      <c r="AB53" s="36"/>
      <c r="AC53" s="36"/>
      <c r="AD53" s="36"/>
    </row>
    <row r="54" spans="1:50">
      <c r="A54" s="26" t="s">
        <v>182</v>
      </c>
      <c r="B54" s="27">
        <v>2025</v>
      </c>
      <c r="C54" s="27">
        <v>2030</v>
      </c>
      <c r="D54" s="27">
        <v>2035</v>
      </c>
      <c r="E54" s="27">
        <v>2040</v>
      </c>
      <c r="F54" s="27">
        <v>2050</v>
      </c>
      <c r="G54" s="321" t="s">
        <v>17</v>
      </c>
      <c r="H54" s="36"/>
      <c r="I54" s="36"/>
      <c r="J54" s="36"/>
      <c r="K54" s="36"/>
      <c r="L54" s="36"/>
      <c r="M54" s="36"/>
      <c r="N54" s="36"/>
      <c r="O54" s="36"/>
      <c r="P54" s="36"/>
      <c r="Q54" s="36"/>
      <c r="R54" s="36"/>
      <c r="S54" s="36"/>
      <c r="T54" s="36"/>
      <c r="U54" s="36"/>
      <c r="V54" s="36"/>
      <c r="W54" s="36"/>
      <c r="X54" s="36"/>
      <c r="Y54" s="36"/>
      <c r="Z54" s="36"/>
      <c r="AA54" s="36"/>
      <c r="AB54" s="36"/>
      <c r="AC54" s="36"/>
      <c r="AD54" s="36"/>
    </row>
    <row r="55" spans="1:50">
      <c r="A55" s="31" t="s">
        <v>489</v>
      </c>
      <c r="B55" s="77">
        <v>102</v>
      </c>
      <c r="C55" s="77">
        <v>100</v>
      </c>
      <c r="D55" s="77">
        <v>100</v>
      </c>
      <c r="E55" s="77">
        <v>100</v>
      </c>
      <c r="F55" s="77">
        <v>0</v>
      </c>
      <c r="G55" s="322" t="s">
        <v>660</v>
      </c>
      <c r="H55" s="36"/>
      <c r="I55" s="36"/>
      <c r="J55" s="36"/>
      <c r="K55" s="36"/>
      <c r="L55" s="36"/>
      <c r="M55" s="36"/>
      <c r="N55" s="36"/>
      <c r="O55" s="36"/>
      <c r="P55" s="36"/>
      <c r="Q55" s="36"/>
      <c r="R55" s="36"/>
      <c r="S55" s="36"/>
      <c r="T55" s="36"/>
      <c r="U55" s="36"/>
      <c r="V55" s="36"/>
      <c r="W55" s="36"/>
      <c r="X55" s="36"/>
      <c r="Y55" s="36"/>
      <c r="Z55" s="36"/>
      <c r="AA55" s="36"/>
      <c r="AB55" s="36"/>
      <c r="AC55" s="36"/>
      <c r="AD55" s="36"/>
      <c r="AE55" s="15"/>
      <c r="AF55" s="15"/>
      <c r="AG55" s="15"/>
      <c r="AH55" s="15"/>
      <c r="AI55" s="15"/>
      <c r="AJ55" s="15"/>
      <c r="AK55" s="15"/>
      <c r="AL55" s="15"/>
      <c r="AM55" s="15"/>
      <c r="AN55" s="15"/>
      <c r="AO55" s="15"/>
      <c r="AP55" s="15"/>
      <c r="AQ55" s="15"/>
      <c r="AR55" s="15"/>
      <c r="AS55" s="15"/>
      <c r="AT55" s="15"/>
      <c r="AU55" s="15"/>
      <c r="AV55" s="15"/>
      <c r="AW55" s="15"/>
      <c r="AX55" s="15"/>
    </row>
    <row r="56" spans="1:50">
      <c r="A56" s="31" t="s">
        <v>490</v>
      </c>
      <c r="B56" s="77">
        <v>2750</v>
      </c>
      <c r="C56" s="77">
        <v>2750</v>
      </c>
      <c r="D56" s="77">
        <v>1752.5</v>
      </c>
      <c r="E56" s="77">
        <v>600</v>
      </c>
      <c r="F56" s="77">
        <v>0</v>
      </c>
      <c r="G56" s="322" t="s">
        <v>660</v>
      </c>
      <c r="H56" s="36"/>
      <c r="I56" s="36"/>
      <c r="J56" s="36"/>
      <c r="K56" s="36"/>
      <c r="L56" s="36"/>
      <c r="M56" s="36"/>
      <c r="N56" s="36"/>
      <c r="O56" s="36"/>
      <c r="P56" s="36"/>
      <c r="Q56" s="36"/>
      <c r="R56" s="36"/>
      <c r="S56" s="36"/>
      <c r="T56" s="36"/>
      <c r="U56" s="36"/>
      <c r="V56" s="36"/>
      <c r="W56" s="36"/>
      <c r="X56" s="36"/>
      <c r="Y56" s="36"/>
      <c r="Z56" s="36"/>
      <c r="AA56" s="36"/>
      <c r="AB56" s="36"/>
      <c r="AC56" s="36"/>
      <c r="AD56" s="36"/>
    </row>
    <row r="57" spans="1:50">
      <c r="A57" s="43"/>
      <c r="B57" s="77"/>
      <c r="C57" s="77"/>
      <c r="D57" s="77"/>
      <c r="E57" s="77"/>
      <c r="F57" s="77"/>
      <c r="G57" s="36"/>
      <c r="H57" s="36"/>
      <c r="I57" s="36"/>
      <c r="J57" s="36"/>
      <c r="K57" s="36"/>
      <c r="L57" s="36"/>
      <c r="M57" s="36"/>
      <c r="N57" s="36"/>
      <c r="O57" s="36"/>
      <c r="P57" s="36"/>
      <c r="Q57" s="36"/>
      <c r="R57" s="36"/>
      <c r="S57" s="36"/>
      <c r="T57" s="36"/>
      <c r="U57" s="36"/>
      <c r="V57" s="36"/>
      <c r="W57" s="36"/>
      <c r="X57" s="36"/>
      <c r="Y57" s="36"/>
      <c r="Z57" s="36"/>
      <c r="AA57" s="36"/>
      <c r="AB57" s="36"/>
      <c r="AC57" s="36"/>
      <c r="AD57" s="36"/>
    </row>
    <row r="58" spans="1:50">
      <c r="A58" s="43"/>
      <c r="B58" s="77"/>
      <c r="C58" s="77"/>
      <c r="D58" s="77"/>
      <c r="E58" s="77"/>
      <c r="F58" s="77"/>
      <c r="G58" s="36"/>
      <c r="H58" s="36"/>
      <c r="I58" s="36"/>
      <c r="J58" s="36"/>
      <c r="K58" s="36"/>
      <c r="L58" s="36"/>
      <c r="M58" s="36"/>
      <c r="N58" s="36"/>
      <c r="O58" s="36"/>
      <c r="P58" s="36"/>
      <c r="Q58" s="36"/>
      <c r="R58" s="36"/>
      <c r="S58" s="36"/>
      <c r="T58" s="36"/>
      <c r="U58" s="36"/>
      <c r="V58" s="36"/>
      <c r="W58" s="36"/>
      <c r="X58" s="36"/>
      <c r="Y58" s="36"/>
      <c r="Z58" s="36"/>
      <c r="AA58" s="36"/>
      <c r="AB58" s="36"/>
      <c r="AC58" s="36"/>
      <c r="AD58" s="36"/>
    </row>
    <row r="59" spans="1:50">
      <c r="A59" s="22" t="s">
        <v>497</v>
      </c>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row>
    <row r="60" spans="1:50">
      <c r="A60" s="23" t="s">
        <v>498</v>
      </c>
      <c r="B60" s="23"/>
      <c r="C60" s="23"/>
      <c r="D60" s="23"/>
      <c r="E60" s="23"/>
      <c r="F60" s="23"/>
      <c r="G60" s="319"/>
      <c r="H60" s="36"/>
      <c r="I60" s="36"/>
      <c r="J60" s="36"/>
      <c r="K60" s="36"/>
      <c r="L60" s="36"/>
      <c r="M60" s="36"/>
      <c r="N60" s="36"/>
      <c r="O60" s="36"/>
      <c r="P60" s="36"/>
      <c r="Q60" s="36"/>
      <c r="R60" s="36"/>
      <c r="S60" s="36"/>
      <c r="T60" s="36"/>
      <c r="U60" s="36"/>
      <c r="V60" s="36"/>
      <c r="W60" s="36"/>
      <c r="X60" s="36"/>
      <c r="Y60" s="36"/>
      <c r="Z60" s="36"/>
      <c r="AA60" s="36"/>
      <c r="AB60" s="36"/>
      <c r="AC60" s="36"/>
      <c r="AD60" s="36"/>
    </row>
    <row r="61" spans="1:50">
      <c r="A61" s="24" t="s">
        <v>108</v>
      </c>
      <c r="B61" s="25" t="s">
        <v>14</v>
      </c>
      <c r="C61" s="25" t="s">
        <v>14</v>
      </c>
      <c r="D61" s="25" t="s">
        <v>14</v>
      </c>
      <c r="E61" s="25" t="s">
        <v>14</v>
      </c>
      <c r="F61" s="25" t="s">
        <v>14</v>
      </c>
      <c r="G61" s="36"/>
      <c r="H61" s="36"/>
      <c r="I61" s="36"/>
      <c r="J61" s="36"/>
      <c r="K61" s="36"/>
      <c r="L61" s="36"/>
      <c r="M61" s="36"/>
      <c r="N61" s="36"/>
      <c r="O61" s="36"/>
      <c r="P61" s="36"/>
      <c r="Q61" s="36"/>
      <c r="R61" s="36"/>
      <c r="S61" s="36"/>
      <c r="T61" s="36"/>
      <c r="U61" s="36"/>
      <c r="V61" s="36"/>
      <c r="W61" s="36"/>
      <c r="X61" s="36"/>
      <c r="Y61" s="36"/>
      <c r="Z61" s="36"/>
      <c r="AA61" s="36"/>
      <c r="AB61" s="36"/>
      <c r="AC61" s="36"/>
      <c r="AD61" s="36"/>
    </row>
    <row r="62" spans="1:50">
      <c r="A62" s="26" t="s">
        <v>182</v>
      </c>
      <c r="B62" s="27">
        <v>2025</v>
      </c>
      <c r="C62" s="27">
        <v>2030</v>
      </c>
      <c r="D62" s="27">
        <v>2035</v>
      </c>
      <c r="E62" s="27">
        <v>2040</v>
      </c>
      <c r="F62" s="27">
        <v>2050</v>
      </c>
      <c r="G62" s="321" t="s">
        <v>17</v>
      </c>
      <c r="H62" s="36"/>
      <c r="I62" s="36"/>
      <c r="J62" s="36"/>
      <c r="K62" s="36"/>
      <c r="L62" s="36"/>
      <c r="M62" s="36"/>
      <c r="N62" s="36"/>
      <c r="O62" s="36"/>
      <c r="P62" s="36"/>
      <c r="Q62" s="36"/>
      <c r="R62" s="36"/>
      <c r="S62" s="36"/>
      <c r="T62" s="36"/>
      <c r="U62" s="36"/>
      <c r="V62" s="36"/>
      <c r="W62" s="36"/>
      <c r="X62" s="36"/>
      <c r="Y62" s="36"/>
      <c r="Z62" s="36"/>
      <c r="AA62" s="36"/>
      <c r="AB62" s="36"/>
      <c r="AC62" s="36"/>
      <c r="AD62" s="36"/>
    </row>
    <row r="63" spans="1:50">
      <c r="A63" s="31" t="s">
        <v>154</v>
      </c>
      <c r="B63" s="77">
        <v>184</v>
      </c>
      <c r="C63" s="77">
        <v>300</v>
      </c>
      <c r="D63" s="77">
        <v>350</v>
      </c>
      <c r="E63" s="77">
        <v>400</v>
      </c>
      <c r="F63" s="77">
        <v>400</v>
      </c>
      <c r="G63" s="322" t="s">
        <v>660</v>
      </c>
      <c r="H63" s="36"/>
      <c r="I63" s="36"/>
      <c r="J63" s="36"/>
      <c r="K63" s="36"/>
      <c r="L63" s="36"/>
      <c r="M63" s="36"/>
      <c r="N63" s="36"/>
      <c r="O63" s="36"/>
      <c r="P63" s="36"/>
      <c r="Q63" s="36"/>
      <c r="R63" s="36"/>
      <c r="S63" s="36"/>
      <c r="T63" s="36"/>
      <c r="U63" s="36"/>
      <c r="V63" s="36"/>
      <c r="W63" s="36"/>
      <c r="X63" s="36"/>
      <c r="Y63" s="36"/>
      <c r="Z63" s="36"/>
      <c r="AA63" s="36"/>
      <c r="AB63" s="36"/>
      <c r="AC63" s="36"/>
      <c r="AD63" s="36"/>
      <c r="AE63" s="15"/>
      <c r="AF63" s="15"/>
      <c r="AG63" s="15"/>
      <c r="AH63" s="15"/>
      <c r="AI63" s="15"/>
      <c r="AJ63" s="15"/>
      <c r="AK63" s="15"/>
      <c r="AL63" s="15"/>
      <c r="AM63" s="15"/>
      <c r="AN63" s="15"/>
      <c r="AO63" s="15"/>
      <c r="AP63" s="15"/>
      <c r="AQ63" s="15"/>
      <c r="AR63" s="15"/>
      <c r="AS63" s="15"/>
      <c r="AT63" s="15"/>
      <c r="AU63" s="15"/>
      <c r="AV63" s="15"/>
      <c r="AW63" s="15"/>
      <c r="AX63" s="15"/>
    </row>
    <row r="64" spans="1:50">
      <c r="A64" s="43"/>
      <c r="B64" s="77"/>
      <c r="C64" s="77"/>
      <c r="D64" s="77"/>
      <c r="E64" s="77"/>
      <c r="F64" s="77"/>
      <c r="G64" s="322"/>
      <c r="H64" s="36"/>
      <c r="I64" s="36"/>
      <c r="J64" s="36"/>
      <c r="K64" s="36"/>
      <c r="L64" s="36"/>
      <c r="M64" s="36"/>
      <c r="N64" s="36"/>
      <c r="O64" s="36"/>
      <c r="P64" s="36"/>
      <c r="Q64" s="36"/>
      <c r="R64" s="36"/>
      <c r="S64" s="36"/>
      <c r="T64" s="36"/>
      <c r="U64" s="36"/>
      <c r="V64" s="36"/>
      <c r="W64" s="36"/>
      <c r="X64" s="36"/>
      <c r="Y64" s="36"/>
      <c r="Z64" s="36"/>
      <c r="AA64" s="36"/>
      <c r="AB64" s="36"/>
      <c r="AC64" s="36"/>
      <c r="AD64" s="36"/>
      <c r="AE64" s="15"/>
      <c r="AF64" s="15"/>
      <c r="AG64" s="15"/>
      <c r="AH64" s="15"/>
      <c r="AI64" s="15"/>
      <c r="AJ64" s="15"/>
      <c r="AK64" s="15"/>
      <c r="AL64" s="15"/>
      <c r="AM64" s="15"/>
      <c r="AN64" s="15"/>
      <c r="AO64" s="15"/>
      <c r="AP64" s="15"/>
      <c r="AQ64" s="15"/>
      <c r="AR64" s="15"/>
      <c r="AS64" s="15"/>
      <c r="AT64" s="15"/>
      <c r="AU64" s="15"/>
      <c r="AV64" s="15"/>
      <c r="AW64" s="15"/>
      <c r="AX64" s="15"/>
    </row>
    <row r="65" spans="1:50">
      <c r="A65" s="43"/>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row>
    <row r="66" spans="1:50">
      <c r="A66" s="22" t="s">
        <v>499</v>
      </c>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row>
    <row r="67" spans="1:50">
      <c r="A67" s="23" t="s">
        <v>500</v>
      </c>
      <c r="B67" s="23"/>
      <c r="C67" s="23"/>
      <c r="D67" s="23"/>
      <c r="E67" s="23"/>
      <c r="F67" s="23"/>
      <c r="G67" s="319"/>
      <c r="H67" s="36"/>
      <c r="I67" s="36"/>
      <c r="J67" s="36"/>
      <c r="K67" s="36"/>
      <c r="L67" s="36"/>
      <c r="M67" s="36"/>
      <c r="N67" s="36"/>
      <c r="O67" s="36"/>
      <c r="P67" s="36"/>
      <c r="Q67" s="36"/>
      <c r="R67" s="36"/>
      <c r="S67" s="36"/>
      <c r="T67" s="36"/>
      <c r="U67" s="36"/>
      <c r="V67" s="36"/>
      <c r="W67" s="36"/>
      <c r="X67" s="36"/>
      <c r="Y67" s="36"/>
      <c r="Z67" s="36"/>
      <c r="AA67" s="36"/>
      <c r="AB67" s="36"/>
      <c r="AC67" s="36"/>
      <c r="AD67" s="36"/>
    </row>
    <row r="68" spans="1:50">
      <c r="A68" s="24" t="s">
        <v>108</v>
      </c>
      <c r="B68" s="25" t="s">
        <v>15</v>
      </c>
      <c r="C68" s="25" t="s">
        <v>15</v>
      </c>
      <c r="D68" s="25" t="s">
        <v>15</v>
      </c>
      <c r="E68" s="25" t="s">
        <v>15</v>
      </c>
      <c r="F68" s="25" t="s">
        <v>15</v>
      </c>
      <c r="G68" s="36"/>
      <c r="H68" s="36"/>
      <c r="I68" s="36"/>
      <c r="J68" s="36"/>
      <c r="K68" s="36"/>
      <c r="L68" s="36"/>
      <c r="M68" s="36"/>
      <c r="N68" s="36"/>
      <c r="O68" s="36"/>
      <c r="P68" s="36"/>
      <c r="Q68" s="36"/>
      <c r="R68" s="36"/>
      <c r="S68" s="36"/>
      <c r="T68" s="36"/>
      <c r="U68" s="36"/>
      <c r="V68" s="36"/>
      <c r="W68" s="36"/>
      <c r="X68" s="36"/>
      <c r="Y68" s="36"/>
      <c r="Z68" s="36"/>
      <c r="AA68" s="36"/>
      <c r="AB68" s="36"/>
      <c r="AC68" s="36"/>
      <c r="AD68" s="36"/>
    </row>
    <row r="69" spans="1:50">
      <c r="A69" s="26" t="s">
        <v>182</v>
      </c>
      <c r="B69" s="27">
        <v>2025</v>
      </c>
      <c r="C69" s="27">
        <v>2030</v>
      </c>
      <c r="D69" s="27">
        <v>2035</v>
      </c>
      <c r="E69" s="27">
        <v>2040</v>
      </c>
      <c r="F69" s="27">
        <v>2050</v>
      </c>
      <c r="G69" s="321" t="s">
        <v>17</v>
      </c>
      <c r="H69" s="36"/>
      <c r="I69" s="36"/>
      <c r="J69" s="36"/>
      <c r="K69" s="36"/>
      <c r="L69" s="36"/>
      <c r="M69" s="36"/>
      <c r="N69" s="36"/>
      <c r="O69" s="36"/>
      <c r="P69" s="36"/>
      <c r="Q69" s="36"/>
      <c r="R69" s="36"/>
      <c r="S69" s="36"/>
      <c r="T69" s="36"/>
      <c r="U69" s="36"/>
      <c r="V69" s="36"/>
      <c r="W69" s="36"/>
      <c r="X69" s="36"/>
      <c r="Y69" s="36"/>
      <c r="Z69" s="36"/>
      <c r="AA69" s="36"/>
      <c r="AB69" s="36"/>
      <c r="AC69" s="36"/>
      <c r="AD69" s="36"/>
    </row>
    <row r="70" spans="1:50">
      <c r="A70" s="31" t="s">
        <v>480</v>
      </c>
      <c r="B70" s="77">
        <v>0</v>
      </c>
      <c r="C70" s="77">
        <v>0</v>
      </c>
      <c r="D70" s="77">
        <v>0</v>
      </c>
      <c r="E70" s="77">
        <v>0</v>
      </c>
      <c r="F70" s="77">
        <v>0</v>
      </c>
      <c r="G70" s="36" t="s">
        <v>292</v>
      </c>
      <c r="H70" s="36"/>
      <c r="I70" s="36"/>
      <c r="J70" s="36"/>
      <c r="K70" s="36"/>
      <c r="L70" s="36"/>
      <c r="M70" s="36"/>
      <c r="N70" s="36"/>
      <c r="O70" s="36"/>
      <c r="P70" s="36"/>
      <c r="Q70" s="36"/>
      <c r="R70" s="36"/>
      <c r="S70" s="36"/>
      <c r="T70" s="36"/>
      <c r="U70" s="36"/>
      <c r="V70" s="36"/>
      <c r="W70" s="36"/>
      <c r="X70" s="36"/>
      <c r="Y70" s="36"/>
      <c r="Z70" s="36"/>
      <c r="AA70" s="36"/>
      <c r="AB70" s="36"/>
      <c r="AC70" s="36"/>
      <c r="AD70" s="36"/>
      <c r="AE70" s="15"/>
      <c r="AF70" s="15"/>
      <c r="AG70" s="15"/>
      <c r="AH70" s="15"/>
      <c r="AI70" s="15"/>
      <c r="AJ70" s="15"/>
      <c r="AK70" s="15"/>
      <c r="AL70" s="15"/>
      <c r="AM70" s="15"/>
      <c r="AN70" s="15"/>
      <c r="AO70" s="15"/>
      <c r="AP70" s="15"/>
      <c r="AQ70" s="15"/>
      <c r="AR70" s="15"/>
      <c r="AS70" s="15"/>
      <c r="AT70" s="15"/>
      <c r="AU70" s="15"/>
      <c r="AV70" s="15"/>
      <c r="AW70" s="15"/>
      <c r="AX70" s="15"/>
    </row>
    <row r="71" spans="1:50">
      <c r="A71" s="31" t="s">
        <v>481</v>
      </c>
      <c r="B71" s="77">
        <v>34.1</v>
      </c>
      <c r="C71" s="77">
        <v>25.575000000000003</v>
      </c>
      <c r="D71" s="77">
        <v>17.000000000000004</v>
      </c>
      <c r="E71" s="77">
        <v>11</v>
      </c>
      <c r="F71" s="77">
        <v>5</v>
      </c>
      <c r="G71" s="36" t="s">
        <v>292</v>
      </c>
      <c r="H71" s="36"/>
      <c r="I71" s="36"/>
      <c r="J71" s="36"/>
      <c r="K71" s="36"/>
      <c r="L71" s="36"/>
      <c r="M71" s="36"/>
      <c r="N71" s="36"/>
      <c r="O71" s="36"/>
      <c r="P71" s="36"/>
      <c r="Q71" s="36"/>
      <c r="R71" s="36"/>
      <c r="S71" s="36"/>
      <c r="T71" s="36"/>
      <c r="U71" s="36"/>
      <c r="V71" s="36"/>
      <c r="W71" s="36"/>
      <c r="X71" s="36"/>
      <c r="Y71" s="36"/>
      <c r="Z71" s="36"/>
      <c r="AA71" s="36"/>
      <c r="AB71" s="36"/>
      <c r="AC71" s="36"/>
      <c r="AD71" s="36"/>
    </row>
    <row r="72" spans="1:50">
      <c r="A72" s="31" t="s">
        <v>482</v>
      </c>
      <c r="B72" s="77">
        <v>4.2</v>
      </c>
      <c r="C72" s="77">
        <v>4.2</v>
      </c>
      <c r="D72" s="77">
        <v>6</v>
      </c>
      <c r="E72" s="77">
        <v>8</v>
      </c>
      <c r="F72" s="77">
        <v>10</v>
      </c>
      <c r="G72" s="36" t="s">
        <v>292</v>
      </c>
      <c r="H72" s="36"/>
      <c r="I72" s="36"/>
      <c r="J72" s="36"/>
      <c r="K72" s="36"/>
      <c r="L72" s="36"/>
      <c r="M72" s="36"/>
      <c r="N72" s="36"/>
      <c r="O72" s="36"/>
      <c r="P72" s="36"/>
      <c r="Q72" s="36"/>
      <c r="R72" s="36"/>
      <c r="S72" s="36"/>
      <c r="T72" s="36"/>
      <c r="U72" s="36"/>
      <c r="V72" s="36"/>
      <c r="W72" s="36"/>
      <c r="X72" s="36"/>
      <c r="Y72" s="36"/>
      <c r="Z72" s="36"/>
      <c r="AA72" s="36"/>
      <c r="AB72" s="36"/>
      <c r="AC72" s="36"/>
      <c r="AD72" s="36"/>
    </row>
    <row r="73" spans="1:50">
      <c r="A73" s="31" t="s">
        <v>483</v>
      </c>
      <c r="B73" s="77">
        <v>3.5</v>
      </c>
      <c r="C73" s="77">
        <v>10</v>
      </c>
      <c r="D73" s="77">
        <v>13</v>
      </c>
      <c r="E73" s="77">
        <v>18</v>
      </c>
      <c r="F73" s="77">
        <v>20</v>
      </c>
      <c r="G73" s="36" t="s">
        <v>292</v>
      </c>
      <c r="H73" s="36"/>
      <c r="I73" s="36"/>
      <c r="J73" s="36"/>
      <c r="K73" s="36"/>
      <c r="L73" s="36"/>
      <c r="M73" s="36"/>
      <c r="N73" s="36"/>
      <c r="O73" s="36"/>
      <c r="P73" s="36"/>
      <c r="Q73" s="36"/>
      <c r="R73" s="36"/>
      <c r="S73" s="36"/>
      <c r="T73" s="36"/>
      <c r="U73" s="36"/>
      <c r="V73" s="36"/>
      <c r="W73" s="36"/>
      <c r="X73" s="36"/>
      <c r="Y73" s="36"/>
      <c r="Z73" s="36"/>
      <c r="AA73" s="36"/>
      <c r="AB73" s="36"/>
      <c r="AC73" s="36"/>
      <c r="AD73" s="36"/>
    </row>
    <row r="74" spans="1:50">
      <c r="A74" s="31" t="s">
        <v>484</v>
      </c>
      <c r="B74" s="77">
        <v>52.3</v>
      </c>
      <c r="C74" s="77">
        <v>50</v>
      </c>
      <c r="D74" s="77">
        <v>50</v>
      </c>
      <c r="E74" s="77">
        <v>40</v>
      </c>
      <c r="F74" s="77">
        <v>30</v>
      </c>
      <c r="G74" s="36" t="s">
        <v>292</v>
      </c>
      <c r="H74" s="36"/>
      <c r="I74" s="36"/>
      <c r="J74" s="36"/>
      <c r="K74" s="36"/>
      <c r="L74" s="36"/>
      <c r="M74" s="36"/>
      <c r="N74" s="36"/>
      <c r="O74" s="36"/>
      <c r="P74" s="36"/>
      <c r="Q74" s="36"/>
      <c r="R74" s="36"/>
      <c r="S74" s="36"/>
      <c r="T74" s="36"/>
      <c r="U74" s="36"/>
      <c r="V74" s="36"/>
      <c r="W74" s="36"/>
      <c r="X74" s="36"/>
      <c r="Y74" s="36"/>
      <c r="Z74" s="36"/>
      <c r="AA74" s="36"/>
      <c r="AB74" s="36"/>
      <c r="AC74" s="36"/>
      <c r="AD74" s="36"/>
    </row>
    <row r="75" spans="1:50">
      <c r="A75" s="31" t="s">
        <v>485</v>
      </c>
      <c r="B75" s="77">
        <v>5.9</v>
      </c>
      <c r="C75" s="77">
        <v>5</v>
      </c>
      <c r="D75" s="77">
        <v>8</v>
      </c>
      <c r="E75" s="77">
        <v>12</v>
      </c>
      <c r="F75" s="77">
        <v>15</v>
      </c>
      <c r="G75" s="36" t="s">
        <v>292</v>
      </c>
      <c r="H75" s="36"/>
      <c r="I75" s="36"/>
      <c r="J75" s="36"/>
      <c r="K75" s="36"/>
      <c r="L75" s="36"/>
      <c r="M75" s="36"/>
      <c r="N75" s="36"/>
      <c r="O75" s="36"/>
      <c r="P75" s="36"/>
      <c r="Q75" s="36"/>
      <c r="R75" s="36"/>
      <c r="S75" s="36"/>
      <c r="T75" s="36"/>
      <c r="U75" s="36"/>
      <c r="V75" s="36"/>
      <c r="W75" s="36"/>
      <c r="X75" s="36"/>
      <c r="Y75" s="36"/>
      <c r="Z75" s="36"/>
      <c r="AA75" s="36"/>
      <c r="AB75" s="36"/>
      <c r="AC75" s="36"/>
      <c r="AD75" s="36"/>
    </row>
    <row r="76" spans="1:50">
      <c r="A76" s="31" t="s">
        <v>486</v>
      </c>
      <c r="B76" s="77">
        <v>0</v>
      </c>
      <c r="C76" s="77">
        <v>5.22</v>
      </c>
      <c r="D76" s="77">
        <v>6</v>
      </c>
      <c r="E76" s="77">
        <v>11</v>
      </c>
      <c r="F76" s="77">
        <v>20</v>
      </c>
      <c r="G76" s="36" t="s">
        <v>292</v>
      </c>
      <c r="H76" s="36"/>
      <c r="I76" s="36"/>
      <c r="J76" s="36"/>
      <c r="K76" s="36"/>
      <c r="L76" s="36"/>
      <c r="M76" s="36"/>
      <c r="N76" s="36"/>
      <c r="O76" s="36"/>
      <c r="P76" s="36"/>
      <c r="Q76" s="36"/>
      <c r="R76" s="36"/>
      <c r="S76" s="36"/>
      <c r="T76" s="36"/>
      <c r="U76" s="36"/>
      <c r="V76" s="36"/>
      <c r="W76" s="36"/>
      <c r="X76" s="36"/>
      <c r="Y76" s="36"/>
      <c r="Z76" s="36"/>
      <c r="AA76" s="36"/>
      <c r="AB76" s="36"/>
      <c r="AC76" s="36"/>
      <c r="AD76" s="36"/>
    </row>
    <row r="77" spans="1:50">
      <c r="A77" s="43"/>
      <c r="B77" s="77"/>
      <c r="C77" s="77"/>
      <c r="D77" s="77"/>
      <c r="E77" s="77"/>
      <c r="F77" s="77"/>
      <c r="G77" s="36"/>
      <c r="H77" s="36"/>
      <c r="I77" s="36"/>
      <c r="J77" s="36"/>
      <c r="K77" s="36"/>
      <c r="L77" s="36"/>
      <c r="M77" s="36"/>
      <c r="N77" s="36"/>
      <c r="O77" s="36"/>
      <c r="P77" s="36"/>
      <c r="Q77" s="36"/>
      <c r="R77" s="36"/>
      <c r="S77" s="36"/>
      <c r="T77" s="36"/>
      <c r="U77" s="36"/>
      <c r="V77" s="36"/>
      <c r="W77" s="36"/>
      <c r="X77" s="36"/>
      <c r="Y77" s="36"/>
      <c r="Z77" s="36"/>
      <c r="AA77" s="36"/>
      <c r="AB77" s="36"/>
      <c r="AC77" s="36"/>
      <c r="AD77" s="36"/>
    </row>
    <row r="78" spans="1:50">
      <c r="A78" s="43"/>
      <c r="B78" s="77"/>
      <c r="C78" s="77"/>
      <c r="D78" s="77"/>
      <c r="E78" s="77"/>
      <c r="F78" s="77"/>
      <c r="G78" s="36"/>
      <c r="H78" s="36"/>
      <c r="I78" s="36"/>
      <c r="J78" s="36"/>
      <c r="K78" s="36"/>
      <c r="L78" s="36"/>
      <c r="M78" s="36"/>
      <c r="N78" s="36"/>
      <c r="O78" s="36"/>
      <c r="P78" s="36"/>
      <c r="Q78" s="36"/>
      <c r="R78" s="36"/>
      <c r="S78" s="36"/>
      <c r="T78" s="36"/>
      <c r="U78" s="36"/>
      <c r="V78" s="36"/>
      <c r="W78" s="36"/>
      <c r="X78" s="36"/>
      <c r="Y78" s="36"/>
      <c r="Z78" s="36"/>
      <c r="AA78" s="36"/>
      <c r="AB78" s="36"/>
      <c r="AC78" s="36"/>
      <c r="AD78" s="36"/>
    </row>
    <row r="79" spans="1:50">
      <c r="A79" s="22" t="s">
        <v>501</v>
      </c>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row>
    <row r="80" spans="1:50">
      <c r="A80" s="23" t="s">
        <v>502</v>
      </c>
      <c r="B80" s="23"/>
      <c r="C80" s="23"/>
      <c r="D80" s="23"/>
      <c r="E80" s="23"/>
      <c r="F80" s="23"/>
      <c r="G80" s="319"/>
      <c r="H80" s="36"/>
      <c r="I80" s="36"/>
      <c r="J80" s="36"/>
      <c r="K80" s="36"/>
      <c r="L80" s="36"/>
      <c r="M80" s="36"/>
      <c r="N80" s="36"/>
      <c r="O80" s="36"/>
      <c r="P80" s="36"/>
      <c r="Q80" s="36"/>
      <c r="R80" s="36"/>
      <c r="S80" s="36"/>
      <c r="T80" s="36"/>
      <c r="U80" s="36"/>
      <c r="V80" s="36"/>
      <c r="W80" s="36"/>
      <c r="X80" s="36"/>
      <c r="Y80" s="36"/>
      <c r="Z80" s="36"/>
      <c r="AA80" s="36"/>
      <c r="AB80" s="36"/>
      <c r="AC80" s="36"/>
      <c r="AD80" s="36"/>
    </row>
    <row r="81" spans="1:50">
      <c r="A81" s="24" t="s">
        <v>108</v>
      </c>
      <c r="B81" s="25" t="s">
        <v>15</v>
      </c>
      <c r="C81" s="25" t="s">
        <v>15</v>
      </c>
      <c r="D81" s="25" t="s">
        <v>15</v>
      </c>
      <c r="E81" s="25" t="s">
        <v>15</v>
      </c>
      <c r="F81" s="25" t="s">
        <v>15</v>
      </c>
      <c r="G81" s="36"/>
      <c r="H81" s="36"/>
      <c r="I81" s="36"/>
      <c r="J81" s="36"/>
      <c r="K81" s="36"/>
      <c r="L81" s="36"/>
      <c r="M81" s="36"/>
      <c r="N81" s="36"/>
      <c r="O81" s="36"/>
      <c r="P81" s="36"/>
      <c r="Q81" s="36"/>
      <c r="R81" s="36"/>
      <c r="S81" s="36"/>
      <c r="T81" s="36"/>
      <c r="U81" s="36"/>
      <c r="V81" s="36"/>
      <c r="W81" s="36"/>
      <c r="X81" s="36"/>
      <c r="Y81" s="36"/>
      <c r="Z81" s="36"/>
      <c r="AA81" s="36"/>
      <c r="AB81" s="36"/>
      <c r="AC81" s="36"/>
      <c r="AD81" s="36"/>
    </row>
    <row r="82" spans="1:50">
      <c r="A82" s="26" t="s">
        <v>182</v>
      </c>
      <c r="B82" s="27">
        <v>2025</v>
      </c>
      <c r="C82" s="27">
        <v>2030</v>
      </c>
      <c r="D82" s="27">
        <v>2035</v>
      </c>
      <c r="E82" s="27">
        <v>2040</v>
      </c>
      <c r="F82" s="27">
        <v>2050</v>
      </c>
      <c r="G82" s="321" t="s">
        <v>17</v>
      </c>
      <c r="H82" s="36"/>
      <c r="I82" s="36"/>
      <c r="J82" s="36"/>
      <c r="K82" s="36"/>
      <c r="L82" s="36"/>
      <c r="M82" s="36"/>
      <c r="N82" s="36"/>
      <c r="O82" s="36"/>
      <c r="P82" s="36"/>
      <c r="Q82" s="36"/>
      <c r="R82" s="36"/>
      <c r="S82" s="36"/>
      <c r="T82" s="36"/>
      <c r="U82" s="36"/>
      <c r="V82" s="36"/>
      <c r="W82" s="36"/>
      <c r="X82" s="36"/>
      <c r="Y82" s="36"/>
      <c r="Z82" s="36"/>
      <c r="AA82" s="36"/>
      <c r="AB82" s="36"/>
      <c r="AC82" s="36"/>
      <c r="AD82" s="36"/>
    </row>
    <row r="83" spans="1:50">
      <c r="A83" s="31" t="s">
        <v>489</v>
      </c>
      <c r="B83" s="77">
        <v>102</v>
      </c>
      <c r="C83" s="77">
        <v>190</v>
      </c>
      <c r="D83" s="77">
        <v>480</v>
      </c>
      <c r="E83" s="77">
        <v>700</v>
      </c>
      <c r="F83" s="77">
        <v>675</v>
      </c>
      <c r="G83" s="322" t="s">
        <v>660</v>
      </c>
      <c r="H83" s="36"/>
      <c r="I83" s="36"/>
      <c r="J83" s="36"/>
      <c r="K83" s="36"/>
      <c r="L83" s="36"/>
      <c r="M83" s="36"/>
      <c r="N83" s="36"/>
      <c r="O83" s="36"/>
      <c r="P83" s="36"/>
      <c r="Q83" s="36"/>
      <c r="R83" s="36"/>
      <c r="S83" s="36"/>
      <c r="T83" s="36"/>
      <c r="U83" s="36"/>
      <c r="V83" s="36"/>
      <c r="W83" s="36"/>
      <c r="X83" s="36"/>
      <c r="Y83" s="36"/>
      <c r="Z83" s="36"/>
      <c r="AA83" s="36"/>
      <c r="AB83" s="36"/>
      <c r="AC83" s="36"/>
      <c r="AD83" s="36"/>
      <c r="AE83" s="15"/>
      <c r="AF83" s="15"/>
      <c r="AG83" s="15"/>
      <c r="AH83" s="15"/>
      <c r="AI83" s="15"/>
      <c r="AJ83" s="15"/>
      <c r="AK83" s="15"/>
      <c r="AL83" s="15"/>
      <c r="AM83" s="15"/>
      <c r="AN83" s="15"/>
      <c r="AO83" s="15"/>
      <c r="AP83" s="15"/>
      <c r="AQ83" s="15"/>
      <c r="AR83" s="15"/>
      <c r="AS83" s="15"/>
      <c r="AT83" s="15"/>
      <c r="AU83" s="15"/>
      <c r="AV83" s="15"/>
      <c r="AW83" s="15"/>
      <c r="AX83" s="15"/>
    </row>
    <row r="84" spans="1:50">
      <c r="A84" s="31" t="s">
        <v>490</v>
      </c>
      <c r="B84" s="77">
        <v>2750</v>
      </c>
      <c r="C84" s="77">
        <v>2580</v>
      </c>
      <c r="D84" s="77">
        <v>2080</v>
      </c>
      <c r="E84" s="77">
        <v>1150</v>
      </c>
      <c r="F84" s="77">
        <v>0</v>
      </c>
      <c r="G84" s="322" t="s">
        <v>660</v>
      </c>
      <c r="H84" s="36"/>
      <c r="I84" s="36"/>
      <c r="J84" s="36"/>
      <c r="K84" s="36"/>
      <c r="L84" s="36"/>
      <c r="M84" s="36"/>
      <c r="N84" s="36"/>
      <c r="O84" s="36"/>
      <c r="P84" s="36"/>
      <c r="Q84" s="36"/>
      <c r="R84" s="36"/>
      <c r="S84" s="36"/>
      <c r="T84" s="36"/>
      <c r="U84" s="36"/>
      <c r="V84" s="36"/>
      <c r="W84" s="36"/>
      <c r="X84" s="36"/>
      <c r="Y84" s="36"/>
      <c r="Z84" s="36"/>
      <c r="AA84" s="36"/>
      <c r="AB84" s="36"/>
      <c r="AC84" s="36"/>
      <c r="AD84" s="36"/>
    </row>
    <row r="85" spans="1:50">
      <c r="A85" s="43"/>
      <c r="B85" s="77"/>
      <c r="C85" s="77"/>
      <c r="D85" s="77"/>
      <c r="E85" s="77"/>
      <c r="F85" s="77"/>
      <c r="G85" s="36"/>
      <c r="H85" s="36"/>
      <c r="I85" s="36"/>
      <c r="J85" s="36"/>
      <c r="K85" s="36"/>
      <c r="L85" s="36"/>
      <c r="M85" s="36"/>
      <c r="N85" s="36"/>
      <c r="O85" s="36"/>
      <c r="P85" s="36"/>
      <c r="Q85" s="36"/>
      <c r="R85" s="36"/>
      <c r="S85" s="36"/>
      <c r="T85" s="36"/>
      <c r="U85" s="36"/>
      <c r="V85" s="36"/>
      <c r="W85" s="36"/>
      <c r="X85" s="36"/>
      <c r="Y85" s="36"/>
      <c r="Z85" s="36"/>
      <c r="AA85" s="36"/>
      <c r="AB85" s="36"/>
      <c r="AC85" s="36"/>
      <c r="AD85" s="36"/>
    </row>
    <row r="86" spans="1:50">
      <c r="A86" s="43"/>
      <c r="B86" s="77"/>
      <c r="C86" s="77"/>
      <c r="D86" s="77"/>
      <c r="E86" s="77"/>
      <c r="F86" s="77"/>
      <c r="G86" s="36"/>
      <c r="H86" s="36"/>
      <c r="I86" s="36"/>
      <c r="J86" s="36"/>
      <c r="K86" s="36"/>
      <c r="L86" s="36"/>
      <c r="M86" s="36"/>
      <c r="N86" s="36"/>
      <c r="O86" s="36"/>
      <c r="P86" s="36"/>
      <c r="Q86" s="36"/>
      <c r="R86" s="36"/>
      <c r="S86" s="36"/>
      <c r="T86" s="36"/>
      <c r="U86" s="36"/>
      <c r="V86" s="36"/>
      <c r="W86" s="36"/>
      <c r="X86" s="36"/>
      <c r="Y86" s="36"/>
      <c r="Z86" s="36"/>
      <c r="AA86" s="36"/>
      <c r="AB86" s="36"/>
      <c r="AC86" s="36"/>
      <c r="AD86" s="36"/>
    </row>
    <row r="87" spans="1:50">
      <c r="A87" s="22" t="s">
        <v>503</v>
      </c>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row>
    <row r="88" spans="1:50">
      <c r="A88" s="23" t="s">
        <v>504</v>
      </c>
      <c r="B88" s="23"/>
      <c r="C88" s="23"/>
      <c r="D88" s="23"/>
      <c r="E88" s="23"/>
      <c r="F88" s="23"/>
      <c r="G88" s="319"/>
      <c r="H88" s="36"/>
      <c r="I88" s="36"/>
      <c r="J88" s="36"/>
      <c r="K88" s="36"/>
      <c r="L88" s="36"/>
      <c r="M88" s="36"/>
      <c r="N88" s="36"/>
      <c r="O88" s="36"/>
      <c r="P88" s="36"/>
      <c r="Q88" s="36"/>
      <c r="R88" s="36"/>
      <c r="S88" s="36"/>
      <c r="T88" s="36"/>
      <c r="U88" s="36"/>
      <c r="V88" s="36"/>
      <c r="W88" s="36"/>
      <c r="X88" s="36"/>
      <c r="Y88" s="36"/>
      <c r="Z88" s="36"/>
      <c r="AA88" s="36"/>
      <c r="AB88" s="36"/>
      <c r="AC88" s="36"/>
      <c r="AD88" s="36"/>
    </row>
    <row r="89" spans="1:50">
      <c r="A89" s="24" t="s">
        <v>108</v>
      </c>
      <c r="B89" s="25" t="s">
        <v>15</v>
      </c>
      <c r="C89" s="25" t="s">
        <v>15</v>
      </c>
      <c r="D89" s="25" t="s">
        <v>15</v>
      </c>
      <c r="E89" s="25" t="s">
        <v>15</v>
      </c>
      <c r="F89" s="25" t="s">
        <v>15</v>
      </c>
      <c r="G89" s="36"/>
      <c r="H89" s="36"/>
      <c r="I89" s="36"/>
      <c r="J89" s="36"/>
      <c r="K89" s="36"/>
      <c r="L89" s="36"/>
      <c r="M89" s="36"/>
      <c r="N89" s="36"/>
      <c r="O89" s="36"/>
      <c r="P89" s="36"/>
      <c r="Q89" s="36"/>
      <c r="R89" s="36"/>
      <c r="S89" s="36"/>
      <c r="T89" s="36"/>
      <c r="U89" s="36"/>
      <c r="V89" s="36"/>
      <c r="W89" s="36"/>
      <c r="X89" s="36"/>
      <c r="Y89" s="36"/>
      <c r="Z89" s="36"/>
      <c r="AA89" s="36"/>
      <c r="AB89" s="36"/>
      <c r="AC89" s="36"/>
      <c r="AD89" s="36"/>
    </row>
    <row r="90" spans="1:50">
      <c r="A90" s="26" t="s">
        <v>182</v>
      </c>
      <c r="B90" s="27">
        <v>2025</v>
      </c>
      <c r="C90" s="27">
        <v>2030</v>
      </c>
      <c r="D90" s="27">
        <v>2035</v>
      </c>
      <c r="E90" s="27">
        <v>2040</v>
      </c>
      <c r="F90" s="27">
        <v>2050</v>
      </c>
      <c r="G90" s="321" t="s">
        <v>17</v>
      </c>
      <c r="H90" s="36"/>
      <c r="I90" s="36"/>
      <c r="J90" s="36"/>
      <c r="K90" s="36"/>
      <c r="L90" s="36"/>
      <c r="M90" s="36"/>
      <c r="N90" s="36"/>
      <c r="O90" s="36"/>
      <c r="P90" s="36"/>
      <c r="Q90" s="36"/>
      <c r="R90" s="36"/>
      <c r="S90" s="36"/>
      <c r="T90" s="36"/>
      <c r="U90" s="36"/>
      <c r="V90" s="36"/>
      <c r="W90" s="36"/>
      <c r="X90" s="36"/>
      <c r="Y90" s="36"/>
      <c r="Z90" s="36"/>
      <c r="AA90" s="36"/>
      <c r="AB90" s="36"/>
      <c r="AC90" s="36"/>
      <c r="AD90" s="36"/>
    </row>
    <row r="91" spans="1:50">
      <c r="A91" s="31" t="s">
        <v>154</v>
      </c>
      <c r="B91" s="77">
        <v>184</v>
      </c>
      <c r="C91" s="77">
        <v>150</v>
      </c>
      <c r="D91" s="77">
        <v>150</v>
      </c>
      <c r="E91" s="77">
        <v>100</v>
      </c>
      <c r="F91" s="77">
        <v>100</v>
      </c>
      <c r="G91" s="322" t="s">
        <v>660</v>
      </c>
      <c r="H91" s="36"/>
      <c r="I91" s="36"/>
      <c r="J91" s="36"/>
      <c r="K91" s="36"/>
      <c r="L91" s="36"/>
      <c r="M91" s="36"/>
      <c r="N91" s="36"/>
      <c r="O91" s="36"/>
      <c r="P91" s="36"/>
      <c r="Q91" s="36"/>
      <c r="R91" s="36"/>
      <c r="S91" s="36"/>
      <c r="T91" s="36"/>
      <c r="U91" s="36"/>
      <c r="V91" s="36"/>
      <c r="W91" s="36"/>
      <c r="X91" s="36"/>
      <c r="Y91" s="36"/>
      <c r="Z91" s="36"/>
      <c r="AA91" s="36"/>
      <c r="AB91" s="36"/>
      <c r="AC91" s="36"/>
      <c r="AD91" s="36"/>
      <c r="AE91" s="15"/>
      <c r="AF91" s="15"/>
      <c r="AG91" s="15"/>
      <c r="AH91" s="15"/>
      <c r="AI91" s="15"/>
      <c r="AJ91" s="15"/>
      <c r="AK91" s="15"/>
      <c r="AL91" s="15"/>
      <c r="AM91" s="15"/>
      <c r="AN91" s="15"/>
      <c r="AO91" s="15"/>
      <c r="AP91" s="15"/>
      <c r="AQ91" s="15"/>
      <c r="AR91" s="15"/>
      <c r="AS91" s="15"/>
      <c r="AT91" s="15"/>
      <c r="AU91" s="15"/>
      <c r="AV91" s="15"/>
      <c r="AW91" s="15"/>
      <c r="AX91" s="15"/>
    </row>
    <row r="92" spans="1:50">
      <c r="A92" s="43"/>
      <c r="B92" s="77"/>
      <c r="C92" s="77"/>
      <c r="D92" s="77"/>
      <c r="E92" s="77"/>
      <c r="F92" s="77"/>
      <c r="G92" s="322"/>
      <c r="H92" s="36"/>
      <c r="I92" s="36"/>
      <c r="J92" s="36"/>
      <c r="K92" s="36"/>
      <c r="L92" s="36"/>
      <c r="M92" s="36"/>
      <c r="N92" s="36"/>
      <c r="O92" s="36"/>
      <c r="P92" s="36"/>
      <c r="Q92" s="36"/>
      <c r="R92" s="36"/>
      <c r="S92" s="36"/>
      <c r="T92" s="36"/>
      <c r="U92" s="36"/>
      <c r="V92" s="36"/>
      <c r="W92" s="36"/>
      <c r="X92" s="36"/>
      <c r="Y92" s="36"/>
      <c r="Z92" s="36"/>
      <c r="AA92" s="36"/>
      <c r="AB92" s="36"/>
      <c r="AC92" s="36"/>
      <c r="AD92" s="36"/>
      <c r="AE92" s="15"/>
      <c r="AF92" s="15"/>
      <c r="AG92" s="15"/>
      <c r="AH92" s="15"/>
      <c r="AI92" s="15"/>
      <c r="AJ92" s="15"/>
      <c r="AK92" s="15"/>
      <c r="AL92" s="15"/>
      <c r="AM92" s="15"/>
      <c r="AN92" s="15"/>
      <c r="AO92" s="15"/>
      <c r="AP92" s="15"/>
      <c r="AQ92" s="15"/>
      <c r="AR92" s="15"/>
      <c r="AS92" s="15"/>
      <c r="AT92" s="15"/>
      <c r="AU92" s="15"/>
      <c r="AV92" s="15"/>
      <c r="AW92" s="15"/>
      <c r="AX92" s="15"/>
    </row>
    <row r="93" spans="1:50">
      <c r="A93" s="43"/>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row>
    <row r="94" spans="1:50">
      <c r="A94" s="22" t="s">
        <v>505</v>
      </c>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row>
    <row r="95" spans="1:50">
      <c r="A95" s="23" t="s">
        <v>506</v>
      </c>
      <c r="B95" s="23"/>
      <c r="C95" s="23"/>
      <c r="D95" s="23"/>
      <c r="E95" s="23"/>
      <c r="F95" s="23"/>
      <c r="G95" s="319"/>
      <c r="H95" s="36"/>
      <c r="I95" s="36"/>
      <c r="J95" s="36"/>
      <c r="K95" s="36"/>
      <c r="L95" s="36"/>
      <c r="M95" s="36"/>
      <c r="N95" s="36"/>
      <c r="O95" s="36"/>
      <c r="P95" s="36"/>
      <c r="Q95" s="36"/>
      <c r="R95" s="36"/>
      <c r="S95" s="36"/>
      <c r="T95" s="36"/>
      <c r="U95" s="36"/>
      <c r="V95" s="36"/>
      <c r="W95" s="36"/>
      <c r="X95" s="36"/>
      <c r="Y95" s="36"/>
      <c r="Z95" s="36"/>
      <c r="AA95" s="36"/>
      <c r="AB95" s="36"/>
      <c r="AC95" s="36"/>
      <c r="AD95" s="36"/>
    </row>
    <row r="96" spans="1:50">
      <c r="A96" s="24" t="s">
        <v>108</v>
      </c>
      <c r="B96" s="25" t="s">
        <v>16</v>
      </c>
      <c r="C96" s="25" t="s">
        <v>16</v>
      </c>
      <c r="D96" s="25" t="s">
        <v>16</v>
      </c>
      <c r="E96" s="25" t="s">
        <v>16</v>
      </c>
      <c r="F96" s="25" t="s">
        <v>16</v>
      </c>
      <c r="G96" s="36"/>
      <c r="H96" s="36"/>
      <c r="I96" s="36"/>
      <c r="J96" s="36"/>
      <c r="K96" s="36"/>
      <c r="L96" s="36"/>
      <c r="M96" s="36"/>
      <c r="N96" s="36"/>
      <c r="O96" s="36"/>
      <c r="P96" s="36"/>
      <c r="Q96" s="36"/>
      <c r="R96" s="36"/>
      <c r="S96" s="36"/>
      <c r="T96" s="36"/>
      <c r="U96" s="36"/>
      <c r="V96" s="36"/>
      <c r="W96" s="36"/>
      <c r="X96" s="36"/>
      <c r="Y96" s="36"/>
      <c r="Z96" s="36"/>
      <c r="AA96" s="36"/>
      <c r="AB96" s="36"/>
      <c r="AC96" s="36"/>
      <c r="AD96" s="36"/>
    </row>
    <row r="97" spans="1:50">
      <c r="A97" s="26" t="s">
        <v>182</v>
      </c>
      <c r="B97" s="27">
        <v>2025</v>
      </c>
      <c r="C97" s="27">
        <v>2030</v>
      </c>
      <c r="D97" s="27">
        <v>2035</v>
      </c>
      <c r="E97" s="27">
        <v>2040</v>
      </c>
      <c r="F97" s="27">
        <v>2050</v>
      </c>
      <c r="G97" s="321" t="s">
        <v>17</v>
      </c>
      <c r="H97" s="36"/>
      <c r="I97" s="36"/>
      <c r="J97" s="36"/>
      <c r="K97" s="36"/>
      <c r="L97" s="36"/>
      <c r="M97" s="36"/>
      <c r="N97" s="36"/>
      <c r="O97" s="36"/>
      <c r="P97" s="36"/>
      <c r="Q97" s="36"/>
      <c r="R97" s="36"/>
      <c r="S97" s="36"/>
      <c r="T97" s="36"/>
      <c r="U97" s="36"/>
      <c r="V97" s="36"/>
      <c r="W97" s="36"/>
      <c r="X97" s="36"/>
      <c r="Y97" s="36"/>
      <c r="Z97" s="36"/>
      <c r="AA97" s="36"/>
      <c r="AB97" s="36"/>
      <c r="AC97" s="36"/>
      <c r="AD97" s="36"/>
    </row>
    <row r="98" spans="1:50">
      <c r="A98" s="31" t="s">
        <v>480</v>
      </c>
      <c r="B98" s="77">
        <v>0</v>
      </c>
      <c r="C98" s="77">
        <v>0</v>
      </c>
      <c r="D98" s="77">
        <v>5</v>
      </c>
      <c r="E98" s="77">
        <v>10</v>
      </c>
      <c r="F98" s="77">
        <v>20</v>
      </c>
      <c r="G98" s="36" t="s">
        <v>292</v>
      </c>
      <c r="H98" s="36"/>
      <c r="I98" s="36"/>
      <c r="J98" s="36"/>
      <c r="K98" s="36"/>
      <c r="L98" s="36"/>
      <c r="M98" s="36"/>
      <c r="N98" s="36"/>
      <c r="O98" s="36"/>
      <c r="P98" s="36"/>
      <c r="Q98" s="36"/>
      <c r="R98" s="36"/>
      <c r="S98" s="36"/>
      <c r="T98" s="36"/>
      <c r="U98" s="36"/>
      <c r="V98" s="36"/>
      <c r="W98" s="36"/>
      <c r="X98" s="36"/>
      <c r="Y98" s="36"/>
      <c r="Z98" s="36"/>
      <c r="AA98" s="36"/>
      <c r="AB98" s="36"/>
      <c r="AC98" s="36"/>
      <c r="AD98" s="36"/>
      <c r="AE98" s="15"/>
      <c r="AF98" s="15"/>
      <c r="AG98" s="15"/>
      <c r="AH98" s="15"/>
      <c r="AI98" s="15"/>
      <c r="AJ98" s="15"/>
      <c r="AK98" s="15"/>
      <c r="AL98" s="15"/>
      <c r="AM98" s="15"/>
      <c r="AN98" s="15"/>
      <c r="AO98" s="15"/>
      <c r="AP98" s="15"/>
      <c r="AQ98" s="15"/>
      <c r="AR98" s="15"/>
      <c r="AS98" s="15"/>
      <c r="AT98" s="15"/>
      <c r="AU98" s="15"/>
      <c r="AV98" s="15"/>
      <c r="AW98" s="15"/>
      <c r="AX98" s="15"/>
    </row>
    <row r="99" spans="1:50">
      <c r="A99" s="31" t="s">
        <v>481</v>
      </c>
      <c r="B99" s="77">
        <v>34.1</v>
      </c>
      <c r="C99" s="77">
        <v>25.575000000000003</v>
      </c>
      <c r="D99" s="77">
        <v>17.000000000000004</v>
      </c>
      <c r="E99" s="77">
        <v>11</v>
      </c>
      <c r="F99" s="77">
        <v>0</v>
      </c>
      <c r="G99" s="36" t="s">
        <v>292</v>
      </c>
      <c r="H99" s="36"/>
      <c r="I99" s="36"/>
      <c r="J99" s="36"/>
      <c r="K99" s="36"/>
      <c r="L99" s="36"/>
      <c r="M99" s="36"/>
      <c r="N99" s="36"/>
      <c r="O99" s="36"/>
      <c r="P99" s="36"/>
      <c r="Q99" s="36"/>
      <c r="R99" s="36"/>
      <c r="S99" s="36"/>
      <c r="T99" s="36"/>
      <c r="U99" s="36"/>
      <c r="V99" s="36"/>
      <c r="W99" s="36"/>
      <c r="X99" s="36"/>
      <c r="Y99" s="36"/>
      <c r="Z99" s="36"/>
      <c r="AA99" s="36"/>
      <c r="AB99" s="36"/>
      <c r="AC99" s="36"/>
      <c r="AD99" s="36"/>
    </row>
    <row r="100" spans="1:50">
      <c r="A100" s="31" t="s">
        <v>482</v>
      </c>
      <c r="B100" s="77">
        <v>4.2</v>
      </c>
      <c r="C100" s="77">
        <v>4.2</v>
      </c>
      <c r="D100" s="77">
        <v>5</v>
      </c>
      <c r="E100" s="77">
        <v>5.5</v>
      </c>
      <c r="F100" s="77">
        <v>6</v>
      </c>
      <c r="G100" s="36" t="s">
        <v>292</v>
      </c>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row>
    <row r="101" spans="1:50">
      <c r="A101" s="31" t="s">
        <v>483</v>
      </c>
      <c r="B101" s="77">
        <v>3.5</v>
      </c>
      <c r="C101" s="77">
        <v>13.22</v>
      </c>
      <c r="D101" s="77">
        <v>19</v>
      </c>
      <c r="E101" s="77">
        <v>20.5</v>
      </c>
      <c r="F101" s="77">
        <v>27</v>
      </c>
      <c r="G101" s="36" t="s">
        <v>292</v>
      </c>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row>
    <row r="102" spans="1:50">
      <c r="A102" s="31" t="s">
        <v>484</v>
      </c>
      <c r="B102" s="77">
        <v>52.3</v>
      </c>
      <c r="C102" s="77">
        <v>45</v>
      </c>
      <c r="D102" s="77">
        <v>35</v>
      </c>
      <c r="E102" s="77">
        <v>25</v>
      </c>
      <c r="F102" s="77">
        <v>5</v>
      </c>
      <c r="G102" s="36" t="s">
        <v>292</v>
      </c>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row>
    <row r="103" spans="1:50">
      <c r="A103" s="31" t="s">
        <v>485</v>
      </c>
      <c r="B103" s="77">
        <v>5.9</v>
      </c>
      <c r="C103" s="77">
        <v>10</v>
      </c>
      <c r="D103" s="77">
        <v>15</v>
      </c>
      <c r="E103" s="77">
        <v>18</v>
      </c>
      <c r="F103" s="77">
        <v>22</v>
      </c>
      <c r="G103" s="36" t="s">
        <v>292</v>
      </c>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row>
    <row r="104" spans="1:50">
      <c r="A104" s="31" t="s">
        <v>486</v>
      </c>
      <c r="B104" s="77">
        <v>0</v>
      </c>
      <c r="C104" s="77">
        <v>2</v>
      </c>
      <c r="D104" s="77">
        <v>4</v>
      </c>
      <c r="E104" s="77">
        <v>10</v>
      </c>
      <c r="F104" s="77">
        <v>20</v>
      </c>
      <c r="G104" s="36" t="s">
        <v>292</v>
      </c>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row>
    <row r="105" spans="1:50">
      <c r="A105" s="43"/>
      <c r="B105" s="77"/>
      <c r="C105" s="77"/>
      <c r="D105" s="77"/>
      <c r="E105" s="77"/>
      <c r="F105" s="77"/>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row>
    <row r="106" spans="1:50">
      <c r="A106" s="43"/>
      <c r="B106" s="77"/>
      <c r="C106" s="77"/>
      <c r="D106" s="77"/>
      <c r="E106" s="77"/>
      <c r="F106" s="77"/>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row>
    <row r="107" spans="1:50">
      <c r="A107" s="22" t="s">
        <v>507</v>
      </c>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row>
    <row r="108" spans="1:50">
      <c r="A108" s="23" t="s">
        <v>508</v>
      </c>
      <c r="B108" s="23"/>
      <c r="C108" s="23"/>
      <c r="D108" s="23"/>
      <c r="E108" s="23"/>
      <c r="F108" s="23"/>
      <c r="G108" s="319"/>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row>
    <row r="109" spans="1:50">
      <c r="A109" s="24" t="s">
        <v>108</v>
      </c>
      <c r="B109" s="25" t="s">
        <v>16</v>
      </c>
      <c r="C109" s="25" t="s">
        <v>16</v>
      </c>
      <c r="D109" s="25" t="s">
        <v>16</v>
      </c>
      <c r="E109" s="25" t="s">
        <v>16</v>
      </c>
      <c r="F109" s="25" t="s">
        <v>16</v>
      </c>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row>
    <row r="110" spans="1:50">
      <c r="A110" s="26" t="s">
        <v>182</v>
      </c>
      <c r="B110" s="27">
        <v>2025</v>
      </c>
      <c r="C110" s="27">
        <v>2030</v>
      </c>
      <c r="D110" s="27">
        <v>2035</v>
      </c>
      <c r="E110" s="27">
        <v>2040</v>
      </c>
      <c r="F110" s="27">
        <v>2050</v>
      </c>
      <c r="G110" s="321" t="s">
        <v>17</v>
      </c>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row>
    <row r="111" spans="1:50">
      <c r="A111" s="31" t="s">
        <v>489</v>
      </c>
      <c r="B111" s="77">
        <v>102</v>
      </c>
      <c r="C111" s="77">
        <v>67.599999999999994</v>
      </c>
      <c r="D111" s="77">
        <v>67.599999999999994</v>
      </c>
      <c r="E111" s="77">
        <v>67.599999999999994</v>
      </c>
      <c r="F111" s="77">
        <v>13.52</v>
      </c>
      <c r="G111" s="322" t="s">
        <v>660</v>
      </c>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15"/>
      <c r="AF111" s="15"/>
      <c r="AG111" s="15"/>
      <c r="AH111" s="15"/>
      <c r="AI111" s="15"/>
      <c r="AJ111" s="15"/>
      <c r="AK111" s="15"/>
      <c r="AL111" s="15"/>
      <c r="AM111" s="15"/>
      <c r="AN111" s="15"/>
      <c r="AO111" s="15"/>
      <c r="AP111" s="15"/>
      <c r="AQ111" s="15"/>
      <c r="AR111" s="15"/>
      <c r="AS111" s="15"/>
      <c r="AT111" s="15"/>
      <c r="AU111" s="15"/>
      <c r="AV111" s="15"/>
      <c r="AW111" s="15"/>
      <c r="AX111" s="15"/>
    </row>
    <row r="112" spans="1:50">
      <c r="A112" s="31" t="s">
        <v>490</v>
      </c>
      <c r="B112" s="77">
        <v>2750</v>
      </c>
      <c r="C112" s="77">
        <v>2782.4</v>
      </c>
      <c r="D112" s="77">
        <v>2497.4</v>
      </c>
      <c r="E112" s="77">
        <v>932.4</v>
      </c>
      <c r="F112" s="77">
        <v>186.48</v>
      </c>
      <c r="G112" s="322" t="s">
        <v>660</v>
      </c>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row>
    <row r="113" spans="1:50">
      <c r="A113" s="31" t="s">
        <v>33</v>
      </c>
      <c r="B113" s="77"/>
      <c r="C113" s="77">
        <v>0</v>
      </c>
      <c r="D113" s="77">
        <v>5</v>
      </c>
      <c r="E113" s="77">
        <v>10</v>
      </c>
      <c r="F113" s="77">
        <v>20</v>
      </c>
      <c r="G113" s="322" t="s">
        <v>660</v>
      </c>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row>
    <row r="114" spans="1:50">
      <c r="A114" s="43"/>
      <c r="B114" s="77"/>
      <c r="C114" s="77"/>
      <c r="D114" s="77"/>
      <c r="E114" s="77"/>
      <c r="F114" s="77"/>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row>
    <row r="115" spans="1:50">
      <c r="A115" s="43"/>
      <c r="B115" s="77"/>
      <c r="C115" s="77"/>
      <c r="D115" s="77"/>
      <c r="E115" s="77"/>
      <c r="F115" s="77"/>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row>
    <row r="116" spans="1:50">
      <c r="A116" s="22" t="s">
        <v>509</v>
      </c>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row>
    <row r="117" spans="1:50">
      <c r="A117" s="23" t="s">
        <v>510</v>
      </c>
      <c r="B117" s="23"/>
      <c r="C117" s="23"/>
      <c r="D117" s="23"/>
      <c r="E117" s="23"/>
      <c r="F117" s="23"/>
      <c r="G117" s="319"/>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row>
    <row r="118" spans="1:50">
      <c r="A118" s="24" t="s">
        <v>108</v>
      </c>
      <c r="B118" s="25" t="s">
        <v>16</v>
      </c>
      <c r="C118" s="25" t="s">
        <v>16</v>
      </c>
      <c r="D118" s="25" t="s">
        <v>16</v>
      </c>
      <c r="E118" s="25" t="s">
        <v>16</v>
      </c>
      <c r="F118" s="25" t="s">
        <v>16</v>
      </c>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row>
    <row r="119" spans="1:50">
      <c r="A119" s="26" t="s">
        <v>182</v>
      </c>
      <c r="B119" s="27">
        <v>2025</v>
      </c>
      <c r="C119" s="27">
        <v>2030</v>
      </c>
      <c r="D119" s="27">
        <v>2035</v>
      </c>
      <c r="E119" s="27">
        <v>2040</v>
      </c>
      <c r="F119" s="27">
        <v>2050</v>
      </c>
      <c r="G119" s="321" t="s">
        <v>17</v>
      </c>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row>
    <row r="120" spans="1:50">
      <c r="A120" s="31" t="s">
        <v>154</v>
      </c>
      <c r="B120" s="77">
        <v>184</v>
      </c>
      <c r="C120" s="77">
        <v>150</v>
      </c>
      <c r="D120" s="77">
        <v>150</v>
      </c>
      <c r="E120" s="77">
        <v>150</v>
      </c>
      <c r="F120" s="77">
        <v>150</v>
      </c>
      <c r="G120" s="322" t="s">
        <v>660</v>
      </c>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15"/>
      <c r="AF120" s="15"/>
      <c r="AG120" s="15"/>
      <c r="AH120" s="15"/>
      <c r="AI120" s="15"/>
      <c r="AJ120" s="15"/>
      <c r="AK120" s="15"/>
      <c r="AL120" s="15"/>
      <c r="AM120" s="15"/>
      <c r="AN120" s="15"/>
      <c r="AO120" s="15"/>
      <c r="AP120" s="15"/>
      <c r="AQ120" s="15"/>
      <c r="AR120" s="15"/>
      <c r="AS120" s="15"/>
      <c r="AT120" s="15"/>
      <c r="AU120" s="15"/>
      <c r="AV120" s="15"/>
      <c r="AW120" s="15"/>
      <c r="AX120" s="15"/>
    </row>
    <row r="121" spans="1:50">
      <c r="A121" s="43"/>
      <c r="B121" s="77"/>
      <c r="C121" s="77"/>
      <c r="D121" s="77"/>
      <c r="E121" s="77"/>
      <c r="F121" s="77"/>
      <c r="G121" s="322"/>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15"/>
      <c r="AF121" s="15"/>
      <c r="AG121" s="15"/>
      <c r="AH121" s="15"/>
      <c r="AI121" s="15"/>
      <c r="AJ121" s="15"/>
      <c r="AK121" s="15"/>
      <c r="AL121" s="15"/>
      <c r="AM121" s="15"/>
      <c r="AN121" s="15"/>
      <c r="AO121" s="15"/>
      <c r="AP121" s="15"/>
      <c r="AQ121" s="15"/>
      <c r="AR121" s="15"/>
      <c r="AS121" s="15"/>
      <c r="AT121" s="15"/>
      <c r="AU121" s="15"/>
      <c r="AV121" s="15"/>
      <c r="AW121" s="15"/>
      <c r="AX121" s="15"/>
    </row>
    <row r="122" spans="1:50">
      <c r="A122" s="43"/>
      <c r="B122" s="36"/>
      <c r="C122" s="36"/>
      <c r="D122" s="36"/>
      <c r="E122" s="36"/>
      <c r="F122" s="36"/>
      <c r="G122" s="322"/>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row>
    <row r="123" spans="1:50">
      <c r="A123" s="22" t="s">
        <v>511</v>
      </c>
      <c r="B123" s="36"/>
      <c r="C123" s="36"/>
      <c r="D123" s="36"/>
      <c r="E123" s="36"/>
      <c r="F123" s="36"/>
      <c r="G123" s="36"/>
      <c r="H123" s="36"/>
      <c r="I123" s="36"/>
      <c r="J123" s="36"/>
      <c r="K123" s="36"/>
      <c r="L123" s="36"/>
      <c r="M123" s="36"/>
      <c r="N123" s="36"/>
      <c r="O123" s="36"/>
      <c r="P123" s="36"/>
      <c r="Q123" s="36"/>
      <c r="R123" s="36"/>
      <c r="S123" s="36"/>
      <c r="T123" s="36"/>
      <c r="U123" s="37"/>
      <c r="V123" s="37"/>
      <c r="W123" s="37"/>
      <c r="X123" s="37"/>
      <c r="Y123" s="37"/>
      <c r="Z123" s="37"/>
      <c r="AA123" s="37"/>
      <c r="AB123" s="37"/>
      <c r="AC123" s="37"/>
      <c r="AD123" s="38"/>
    </row>
    <row r="124" spans="1:50">
      <c r="A124" s="23" t="s">
        <v>512</v>
      </c>
      <c r="B124" s="23"/>
      <c r="C124" s="23"/>
      <c r="D124" s="23"/>
      <c r="E124" s="23"/>
      <c r="F124" s="23"/>
      <c r="G124" s="23"/>
      <c r="H124" s="23"/>
      <c r="I124" s="23"/>
      <c r="J124" s="23"/>
      <c r="K124" s="319"/>
      <c r="L124" s="36"/>
      <c r="M124" s="36"/>
      <c r="N124" s="36"/>
      <c r="O124" s="36"/>
      <c r="P124" s="36"/>
      <c r="Q124" s="36"/>
      <c r="R124" s="36"/>
      <c r="S124" s="36"/>
      <c r="T124" s="36"/>
      <c r="U124" s="37"/>
      <c r="V124" s="37"/>
      <c r="W124" s="37"/>
      <c r="X124" s="37"/>
      <c r="Y124" s="37"/>
      <c r="Z124" s="37"/>
      <c r="AA124" s="37"/>
      <c r="AB124" s="37"/>
      <c r="AC124" s="37"/>
      <c r="AD124" s="38"/>
    </row>
    <row r="125" spans="1:50">
      <c r="A125" s="24" t="s">
        <v>108</v>
      </c>
      <c r="B125" s="25" t="s">
        <v>13</v>
      </c>
      <c r="C125" s="25" t="s">
        <v>13</v>
      </c>
      <c r="D125" s="25" t="s">
        <v>14</v>
      </c>
      <c r="E125" s="25" t="s">
        <v>15</v>
      </c>
      <c r="F125" s="25" t="s">
        <v>16</v>
      </c>
      <c r="G125" s="25" t="s">
        <v>209</v>
      </c>
      <c r="H125" s="25" t="s">
        <v>513</v>
      </c>
      <c r="I125" s="25" t="s">
        <v>514</v>
      </c>
      <c r="J125" s="25" t="s">
        <v>515</v>
      </c>
      <c r="K125" s="36"/>
      <c r="L125" s="36"/>
      <c r="M125" s="36"/>
      <c r="N125" s="36"/>
      <c r="O125" s="36"/>
      <c r="P125" s="36"/>
      <c r="Q125" s="36"/>
      <c r="R125" s="36"/>
      <c r="S125" s="36"/>
      <c r="T125" s="36"/>
      <c r="U125" s="37"/>
      <c r="V125" s="37"/>
      <c r="W125" s="37"/>
      <c r="X125" s="37"/>
      <c r="Y125" s="37"/>
      <c r="Z125" s="37"/>
      <c r="AA125" s="37"/>
      <c r="AB125" s="37"/>
      <c r="AC125" s="37"/>
      <c r="AD125" s="38"/>
    </row>
    <row r="126" spans="1:50">
      <c r="A126" s="26" t="s">
        <v>182</v>
      </c>
      <c r="B126" s="27">
        <v>2025</v>
      </c>
      <c r="C126" s="27">
        <v>2030</v>
      </c>
      <c r="D126" s="27">
        <v>2030</v>
      </c>
      <c r="E126" s="27">
        <v>2030</v>
      </c>
      <c r="F126" s="27">
        <v>2030</v>
      </c>
      <c r="G126" s="27">
        <v>2030</v>
      </c>
      <c r="H126" s="27">
        <v>2030</v>
      </c>
      <c r="I126" s="27">
        <v>2030</v>
      </c>
      <c r="J126" s="27">
        <v>2030</v>
      </c>
      <c r="K126" s="321" t="s">
        <v>17</v>
      </c>
      <c r="L126" s="36"/>
      <c r="M126" s="36"/>
      <c r="N126" s="36"/>
      <c r="O126" s="36"/>
      <c r="P126" s="36"/>
      <c r="Q126" s="36"/>
      <c r="R126" s="36"/>
      <c r="S126" s="36"/>
      <c r="T126" s="36"/>
      <c r="U126" s="37"/>
      <c r="V126" s="37"/>
      <c r="W126" s="37"/>
      <c r="X126" s="37"/>
      <c r="Y126" s="37"/>
      <c r="Z126" s="37"/>
      <c r="AA126" s="37"/>
      <c r="AB126" s="37"/>
      <c r="AC126" s="37"/>
      <c r="AD126" s="38"/>
    </row>
    <row r="127" spans="1:50">
      <c r="A127" s="31" t="s">
        <v>36</v>
      </c>
      <c r="B127" s="77">
        <v>1.5</v>
      </c>
      <c r="C127" s="77">
        <v>1.9</v>
      </c>
      <c r="D127" s="77">
        <v>0.3</v>
      </c>
      <c r="E127" s="77">
        <v>1.4</v>
      </c>
      <c r="F127" s="77">
        <v>1.2</v>
      </c>
      <c r="G127" s="77">
        <v>1.7</v>
      </c>
      <c r="H127" s="77">
        <v>1.2</v>
      </c>
      <c r="I127" s="77">
        <v>0</v>
      </c>
      <c r="J127" s="77">
        <v>3.5</v>
      </c>
      <c r="K127" s="322" t="s">
        <v>660</v>
      </c>
      <c r="L127" s="36"/>
      <c r="M127" s="36"/>
      <c r="N127" s="36"/>
      <c r="O127" s="36"/>
      <c r="P127" s="36"/>
      <c r="Q127" s="36"/>
      <c r="R127" s="36"/>
      <c r="S127" s="36"/>
      <c r="T127" s="36"/>
      <c r="U127" s="37"/>
      <c r="V127" s="37"/>
      <c r="W127" s="37"/>
      <c r="X127" s="37"/>
      <c r="Y127" s="37"/>
      <c r="Z127" s="37"/>
      <c r="AA127" s="37"/>
      <c r="AB127" s="37"/>
      <c r="AC127" s="37"/>
      <c r="AD127" s="38"/>
    </row>
    <row r="128" spans="1:50">
      <c r="A128" s="31" t="s">
        <v>35</v>
      </c>
      <c r="B128" s="77">
        <v>14.9</v>
      </c>
      <c r="C128" s="77">
        <v>24</v>
      </c>
      <c r="D128" s="77">
        <v>19.600000000000001</v>
      </c>
      <c r="E128" s="77">
        <v>22.2</v>
      </c>
      <c r="F128" s="77">
        <v>21.2</v>
      </c>
      <c r="G128" s="77">
        <v>14.9</v>
      </c>
      <c r="H128" s="77">
        <v>15.8</v>
      </c>
      <c r="I128" s="77">
        <v>16.7</v>
      </c>
      <c r="J128" s="77">
        <v>14.7</v>
      </c>
      <c r="K128" s="322" t="s">
        <v>660</v>
      </c>
      <c r="L128" s="36"/>
      <c r="M128" s="36"/>
      <c r="N128" s="36"/>
      <c r="O128" s="36"/>
      <c r="P128" s="36"/>
      <c r="Q128" s="36"/>
      <c r="R128" s="36"/>
      <c r="S128" s="36"/>
      <c r="T128" s="36"/>
      <c r="U128" s="37"/>
      <c r="V128" s="37"/>
      <c r="W128" s="37"/>
      <c r="X128" s="37"/>
      <c r="Y128" s="37"/>
      <c r="Z128" s="37"/>
      <c r="AA128" s="37"/>
      <c r="AB128" s="37"/>
      <c r="AC128" s="37"/>
      <c r="AD128" s="38"/>
    </row>
    <row r="129" spans="1:30">
      <c r="A129" s="31" t="s">
        <v>34</v>
      </c>
      <c r="B129" s="77">
        <v>9.3000000000000007</v>
      </c>
      <c r="C129" s="77">
        <v>5.3</v>
      </c>
      <c r="D129" s="77">
        <v>2.5</v>
      </c>
      <c r="E129" s="77">
        <v>6.3</v>
      </c>
      <c r="F129" s="77">
        <v>5.4</v>
      </c>
      <c r="G129" s="77">
        <v>2</v>
      </c>
      <c r="H129" s="77">
        <v>4.5</v>
      </c>
      <c r="I129" s="77">
        <v>2.2000000000000002</v>
      </c>
      <c r="J129" s="77">
        <v>4.5999999999999996</v>
      </c>
      <c r="K129" s="322" t="s">
        <v>660</v>
      </c>
      <c r="L129" s="36"/>
      <c r="M129" s="36"/>
      <c r="N129" s="36"/>
      <c r="O129" s="36"/>
      <c r="P129" s="36"/>
      <c r="Q129" s="36"/>
      <c r="R129" s="36"/>
      <c r="S129" s="36"/>
      <c r="T129" s="36"/>
      <c r="U129" s="37"/>
      <c r="V129" s="37"/>
      <c r="W129" s="37"/>
      <c r="X129" s="37"/>
      <c r="Y129" s="37"/>
      <c r="Z129" s="37"/>
      <c r="AA129" s="37"/>
      <c r="AB129" s="37"/>
      <c r="AC129" s="37"/>
      <c r="AD129" s="38"/>
    </row>
    <row r="130" spans="1:30">
      <c r="A130" s="31" t="s">
        <v>33</v>
      </c>
      <c r="B130" s="77">
        <v>0</v>
      </c>
      <c r="C130" s="77">
        <v>0</v>
      </c>
      <c r="D130" s="77">
        <v>0</v>
      </c>
      <c r="E130" s="77">
        <v>0</v>
      </c>
      <c r="F130" s="77">
        <v>0</v>
      </c>
      <c r="G130" s="77">
        <v>0</v>
      </c>
      <c r="H130" s="77">
        <v>0</v>
      </c>
      <c r="I130" s="77">
        <v>0</v>
      </c>
      <c r="J130" s="77">
        <v>1.2</v>
      </c>
      <c r="K130" s="322" t="s">
        <v>660</v>
      </c>
      <c r="L130" s="36"/>
      <c r="M130" s="36"/>
      <c r="N130" s="36"/>
      <c r="O130" s="36"/>
      <c r="P130" s="36"/>
      <c r="Q130" s="36"/>
      <c r="R130" s="36"/>
      <c r="S130" s="36"/>
      <c r="T130" s="36"/>
      <c r="U130" s="37"/>
      <c r="V130" s="37"/>
      <c r="W130" s="37"/>
      <c r="X130" s="37"/>
      <c r="Y130" s="37"/>
      <c r="Z130" s="37"/>
      <c r="AA130" s="37"/>
      <c r="AB130" s="37"/>
      <c r="AC130" s="37"/>
      <c r="AD130" s="38"/>
    </row>
    <row r="131" spans="1:30">
      <c r="A131" s="31" t="s">
        <v>24</v>
      </c>
      <c r="B131" s="77">
        <v>11.2</v>
      </c>
      <c r="C131" s="77">
        <v>10.7</v>
      </c>
      <c r="D131" s="77">
        <v>14.3</v>
      </c>
      <c r="E131" s="77">
        <v>11.6</v>
      </c>
      <c r="F131" s="77">
        <v>10</v>
      </c>
      <c r="G131" s="77">
        <v>8.9</v>
      </c>
      <c r="H131" s="77">
        <v>9.9</v>
      </c>
      <c r="I131" s="77">
        <v>13</v>
      </c>
      <c r="J131" s="77">
        <v>11.3</v>
      </c>
      <c r="K131" s="322" t="s">
        <v>660</v>
      </c>
      <c r="L131" s="36"/>
      <c r="M131" s="36"/>
      <c r="N131" s="36"/>
      <c r="O131" s="36"/>
      <c r="P131" s="36"/>
      <c r="Q131" s="36"/>
      <c r="R131" s="36"/>
      <c r="S131" s="36"/>
      <c r="T131" s="36"/>
      <c r="U131" s="37"/>
      <c r="V131" s="37"/>
      <c r="W131" s="37"/>
      <c r="X131" s="37"/>
      <c r="Y131" s="37"/>
      <c r="Z131" s="37"/>
      <c r="AA131" s="37"/>
      <c r="AB131" s="37"/>
      <c r="AC131" s="37"/>
      <c r="AD131" s="38"/>
    </row>
    <row r="133" spans="1:30">
      <c r="A133" s="43"/>
      <c r="B133" s="77"/>
      <c r="C133" s="77"/>
      <c r="D133" s="77"/>
      <c r="E133" s="77"/>
      <c r="F133" s="77"/>
      <c r="G133" s="77"/>
      <c r="H133" s="77"/>
      <c r="I133" s="77"/>
      <c r="J133" s="77"/>
      <c r="K133" s="36"/>
      <c r="L133" s="36"/>
      <c r="M133" s="36"/>
      <c r="N133" s="36"/>
      <c r="O133" s="36"/>
      <c r="P133" s="36"/>
      <c r="Q133" s="36"/>
      <c r="R133" s="36"/>
      <c r="S133" s="36"/>
      <c r="T133" s="36"/>
      <c r="U133" s="37"/>
      <c r="V133" s="37"/>
      <c r="W133" s="37"/>
      <c r="X133" s="37"/>
      <c r="Y133" s="37"/>
      <c r="Z133" s="37"/>
      <c r="AA133" s="37"/>
      <c r="AB133" s="37"/>
      <c r="AC133" s="37"/>
      <c r="AD133" s="38"/>
    </row>
    <row r="134" spans="1:30">
      <c r="A134" s="22" t="s">
        <v>516</v>
      </c>
      <c r="B134" s="36"/>
      <c r="C134" s="36"/>
      <c r="D134" s="36"/>
      <c r="E134" s="36"/>
      <c r="F134" s="36"/>
      <c r="G134" s="36"/>
      <c r="H134" s="36"/>
      <c r="I134" s="36"/>
      <c r="J134" s="36"/>
      <c r="K134" s="36"/>
      <c r="L134" s="36"/>
      <c r="M134" s="36"/>
      <c r="N134" s="36"/>
      <c r="O134" s="36"/>
      <c r="P134" s="36"/>
      <c r="Q134" s="36"/>
      <c r="R134" s="36"/>
      <c r="S134" s="36"/>
      <c r="T134" s="36"/>
      <c r="U134" s="37"/>
      <c r="V134" s="37"/>
      <c r="W134" s="37"/>
      <c r="X134" s="37"/>
      <c r="Y134" s="37"/>
      <c r="Z134" s="37"/>
      <c r="AA134" s="37"/>
      <c r="AB134" s="37"/>
      <c r="AC134" s="37"/>
      <c r="AD134" s="38"/>
    </row>
    <row r="135" spans="1:30">
      <c r="A135" s="23" t="s">
        <v>517</v>
      </c>
      <c r="B135" s="23"/>
      <c r="C135" s="23"/>
      <c r="D135" s="23"/>
      <c r="E135" s="23"/>
      <c r="F135" s="23"/>
      <c r="G135" s="23"/>
      <c r="H135" s="23"/>
      <c r="I135" s="23"/>
      <c r="J135" s="319"/>
      <c r="K135" s="36"/>
      <c r="L135" s="36"/>
      <c r="M135" s="36"/>
      <c r="N135" s="36"/>
      <c r="O135" s="36"/>
      <c r="P135" s="36"/>
      <c r="Q135" s="36"/>
      <c r="R135" s="36"/>
      <c r="S135" s="36"/>
      <c r="T135" s="36"/>
      <c r="U135" s="37"/>
      <c r="V135" s="37"/>
      <c r="W135" s="37"/>
      <c r="X135" s="37"/>
      <c r="Y135" s="37"/>
      <c r="Z135" s="37"/>
      <c r="AA135" s="37"/>
      <c r="AB135" s="37"/>
      <c r="AC135" s="37"/>
      <c r="AD135" s="38"/>
    </row>
    <row r="136" spans="1:30">
      <c r="A136" s="24" t="s">
        <v>108</v>
      </c>
      <c r="B136" s="25" t="s">
        <v>13</v>
      </c>
      <c r="C136" s="25" t="s">
        <v>13</v>
      </c>
      <c r="D136" s="25" t="s">
        <v>14</v>
      </c>
      <c r="E136" s="25" t="s">
        <v>15</v>
      </c>
      <c r="F136" s="25" t="s">
        <v>16</v>
      </c>
      <c r="G136" s="25" t="s">
        <v>513</v>
      </c>
      <c r="H136" s="25" t="s">
        <v>514</v>
      </c>
      <c r="I136" s="25" t="s">
        <v>515</v>
      </c>
      <c r="J136" s="36"/>
      <c r="K136" s="36"/>
      <c r="L136" s="36"/>
      <c r="M136" s="36"/>
      <c r="N136" s="36"/>
      <c r="O136" s="36"/>
      <c r="P136" s="36"/>
      <c r="Q136" s="36"/>
      <c r="R136" s="36"/>
      <c r="S136" s="36"/>
      <c r="T136" s="36"/>
      <c r="U136" s="37"/>
      <c r="V136" s="37"/>
      <c r="W136" s="37"/>
      <c r="X136" s="37"/>
      <c r="Y136" s="37"/>
      <c r="Z136" s="37"/>
      <c r="AA136" s="37"/>
      <c r="AB136" s="37"/>
      <c r="AC136" s="37"/>
      <c r="AD136" s="38"/>
    </row>
    <row r="137" spans="1:30">
      <c r="A137" s="26" t="s">
        <v>182</v>
      </c>
      <c r="B137" s="27">
        <v>2025</v>
      </c>
      <c r="C137" s="27">
        <v>2035</v>
      </c>
      <c r="D137" s="27">
        <v>2035</v>
      </c>
      <c r="E137" s="27">
        <v>2035</v>
      </c>
      <c r="F137" s="27">
        <v>2035</v>
      </c>
      <c r="G137" s="27">
        <v>2035</v>
      </c>
      <c r="H137" s="27">
        <v>2035</v>
      </c>
      <c r="I137" s="27">
        <v>2035</v>
      </c>
      <c r="J137" s="321" t="s">
        <v>17</v>
      </c>
      <c r="K137" s="36"/>
      <c r="L137" s="36"/>
      <c r="M137" s="36"/>
      <c r="N137" s="36"/>
      <c r="O137" s="36"/>
      <c r="P137" s="36"/>
      <c r="Q137" s="36"/>
      <c r="R137" s="36"/>
      <c r="S137" s="36"/>
      <c r="T137" s="36"/>
      <c r="U137" s="37"/>
      <c r="V137" s="37"/>
      <c r="W137" s="37"/>
      <c r="X137" s="37"/>
      <c r="Y137" s="37"/>
      <c r="Z137" s="37"/>
      <c r="AA137" s="37"/>
      <c r="AB137" s="37"/>
      <c r="AC137" s="37"/>
      <c r="AD137" s="38"/>
    </row>
    <row r="138" spans="1:30">
      <c r="A138" s="31" t="s">
        <v>36</v>
      </c>
      <c r="B138" s="77"/>
      <c r="C138" s="77">
        <v>1.9</v>
      </c>
      <c r="D138" s="77">
        <v>0.5</v>
      </c>
      <c r="E138" s="77">
        <v>1.8</v>
      </c>
      <c r="F138" s="77">
        <v>1.3</v>
      </c>
      <c r="G138" s="77">
        <v>1.1000000000000001</v>
      </c>
      <c r="H138" s="77">
        <v>0</v>
      </c>
      <c r="I138" s="77">
        <v>4.4000000000000004</v>
      </c>
      <c r="J138" s="322" t="s">
        <v>660</v>
      </c>
      <c r="K138" s="36"/>
      <c r="L138" s="36"/>
      <c r="M138" s="36"/>
      <c r="N138" s="36"/>
      <c r="O138" s="36"/>
      <c r="P138" s="36"/>
      <c r="Q138" s="36"/>
      <c r="R138" s="36"/>
      <c r="S138" s="36"/>
      <c r="T138" s="36"/>
      <c r="U138" s="37"/>
      <c r="V138" s="37"/>
      <c r="W138" s="37"/>
      <c r="X138" s="37"/>
      <c r="Y138" s="37"/>
      <c r="Z138" s="37"/>
      <c r="AA138" s="37"/>
      <c r="AB138" s="37"/>
      <c r="AC138" s="37"/>
      <c r="AD138" s="38"/>
    </row>
    <row r="139" spans="1:30">
      <c r="A139" s="31" t="s">
        <v>35</v>
      </c>
      <c r="B139" s="77"/>
      <c r="C139" s="77">
        <v>23.1</v>
      </c>
      <c r="D139" s="77">
        <v>14.6</v>
      </c>
      <c r="E139" s="77">
        <v>23.6</v>
      </c>
      <c r="F139" s="77">
        <v>19.8</v>
      </c>
      <c r="G139" s="77">
        <v>14.5</v>
      </c>
      <c r="H139" s="77">
        <v>14.1</v>
      </c>
      <c r="I139" s="77">
        <v>12.4</v>
      </c>
      <c r="J139" s="322" t="s">
        <v>660</v>
      </c>
      <c r="K139" s="36"/>
      <c r="L139" s="36"/>
      <c r="M139" s="36"/>
      <c r="N139" s="36"/>
      <c r="O139" s="36"/>
      <c r="P139" s="36"/>
      <c r="Q139" s="36"/>
      <c r="R139" s="36"/>
      <c r="S139" s="36"/>
      <c r="T139" s="36"/>
      <c r="U139" s="37"/>
      <c r="V139" s="37"/>
      <c r="W139" s="37"/>
      <c r="X139" s="37"/>
      <c r="Y139" s="37"/>
      <c r="Z139" s="37"/>
      <c r="AA139" s="37"/>
      <c r="AB139" s="37"/>
      <c r="AC139" s="37"/>
      <c r="AD139" s="38"/>
    </row>
    <row r="140" spans="1:30">
      <c r="A140" s="31" t="s">
        <v>34</v>
      </c>
      <c r="B140" s="77"/>
      <c r="C140" s="77">
        <v>2</v>
      </c>
      <c r="D140" s="77">
        <v>1.1000000000000001</v>
      </c>
      <c r="E140" s="77">
        <v>3.5</v>
      </c>
      <c r="F140" s="77">
        <v>3.1</v>
      </c>
      <c r="G140" s="77">
        <v>2.1</v>
      </c>
      <c r="H140" s="77">
        <v>0</v>
      </c>
      <c r="I140" s="77">
        <v>2.2000000000000002</v>
      </c>
      <c r="J140" s="322" t="s">
        <v>660</v>
      </c>
      <c r="K140" s="36"/>
      <c r="L140" s="36"/>
      <c r="M140" s="36"/>
      <c r="N140" s="36"/>
      <c r="O140" s="36"/>
      <c r="P140" s="36"/>
      <c r="Q140" s="36"/>
      <c r="R140" s="36"/>
      <c r="S140" s="36"/>
      <c r="T140" s="36"/>
      <c r="U140" s="37"/>
      <c r="V140" s="37"/>
      <c r="W140" s="37"/>
      <c r="X140" s="37"/>
      <c r="Y140" s="37"/>
      <c r="Z140" s="37"/>
      <c r="AA140" s="37"/>
      <c r="AB140" s="37"/>
      <c r="AC140" s="37"/>
      <c r="AD140" s="38"/>
    </row>
    <row r="141" spans="1:30">
      <c r="A141" s="31" t="s">
        <v>33</v>
      </c>
      <c r="B141" s="77"/>
      <c r="C141" s="77">
        <v>0</v>
      </c>
      <c r="D141" s="77">
        <v>0</v>
      </c>
      <c r="E141" s="77">
        <v>0</v>
      </c>
      <c r="F141" s="77">
        <v>0.9</v>
      </c>
      <c r="G141" s="77">
        <v>0</v>
      </c>
      <c r="H141" s="77">
        <v>0</v>
      </c>
      <c r="I141" s="77">
        <v>2.2999999999999998</v>
      </c>
      <c r="J141" s="322" t="s">
        <v>660</v>
      </c>
      <c r="K141" s="36"/>
      <c r="L141" s="36"/>
      <c r="M141" s="36"/>
      <c r="N141" s="36"/>
      <c r="O141" s="36"/>
      <c r="P141" s="36"/>
      <c r="Q141" s="36"/>
      <c r="R141" s="36"/>
      <c r="S141" s="36"/>
      <c r="T141" s="36"/>
      <c r="U141" s="37"/>
      <c r="V141" s="37"/>
      <c r="W141" s="37"/>
      <c r="X141" s="37"/>
      <c r="Y141" s="37"/>
      <c r="Z141" s="37"/>
      <c r="AA141" s="37"/>
      <c r="AB141" s="37"/>
      <c r="AC141" s="37"/>
      <c r="AD141" s="38"/>
    </row>
    <row r="142" spans="1:30">
      <c r="A142" s="31" t="s">
        <v>24</v>
      </c>
      <c r="B142" s="77"/>
      <c r="C142" s="77">
        <v>11.8</v>
      </c>
      <c r="D142" s="77">
        <v>15</v>
      </c>
      <c r="E142" s="77">
        <v>11.4</v>
      </c>
      <c r="F142" s="77">
        <v>9.8000000000000007</v>
      </c>
      <c r="G142" s="77">
        <v>10.9</v>
      </c>
      <c r="H142" s="77">
        <v>13.7</v>
      </c>
      <c r="I142" s="77">
        <v>12.2</v>
      </c>
      <c r="J142" s="322" t="s">
        <v>660</v>
      </c>
      <c r="K142" s="36"/>
      <c r="L142" s="36"/>
      <c r="M142" s="36"/>
      <c r="N142" s="36"/>
      <c r="O142" s="36"/>
      <c r="P142" s="36"/>
      <c r="Q142" s="36"/>
      <c r="R142" s="36"/>
      <c r="S142" s="36"/>
      <c r="T142" s="36"/>
      <c r="U142" s="37"/>
      <c r="V142" s="37"/>
      <c r="W142" s="37"/>
      <c r="X142" s="37"/>
      <c r="Y142" s="37"/>
      <c r="Z142" s="37"/>
      <c r="AA142" s="37"/>
      <c r="AB142" s="37"/>
      <c r="AC142" s="37"/>
      <c r="AD142" s="38"/>
    </row>
    <row r="144" spans="1:30">
      <c r="A144" s="43"/>
      <c r="B144" s="77"/>
      <c r="C144" s="77"/>
      <c r="D144" s="77"/>
      <c r="E144" s="77"/>
      <c r="F144" s="77"/>
      <c r="G144" s="77"/>
      <c r="H144" s="77"/>
      <c r="I144" s="77"/>
      <c r="J144" s="77"/>
      <c r="K144" s="36"/>
      <c r="L144" s="36"/>
      <c r="M144" s="36"/>
      <c r="N144" s="36"/>
      <c r="O144" s="36"/>
      <c r="P144" s="36"/>
      <c r="Q144" s="36"/>
      <c r="R144" s="36"/>
      <c r="S144" s="36"/>
      <c r="T144" s="36"/>
      <c r="U144" s="37"/>
      <c r="V144" s="37"/>
      <c r="W144" s="37"/>
      <c r="X144" s="37"/>
      <c r="Y144" s="37"/>
      <c r="Z144" s="37"/>
      <c r="AA144" s="37"/>
      <c r="AB144" s="37"/>
      <c r="AC144" s="37"/>
      <c r="AD144" s="38"/>
    </row>
    <row r="145" spans="1:30">
      <c r="A145" s="22" t="s">
        <v>518</v>
      </c>
      <c r="B145" s="36"/>
      <c r="C145" s="36"/>
      <c r="D145" s="36"/>
      <c r="E145" s="36"/>
      <c r="F145" s="36"/>
      <c r="G145" s="36"/>
      <c r="H145" s="36"/>
      <c r="I145" s="36"/>
      <c r="J145" s="36"/>
      <c r="K145" s="36"/>
      <c r="L145" s="36"/>
      <c r="M145" s="36"/>
      <c r="N145" s="36"/>
      <c r="O145" s="36"/>
      <c r="P145" s="36"/>
      <c r="Q145" s="36"/>
      <c r="R145" s="36"/>
      <c r="S145" s="36"/>
      <c r="T145" s="36"/>
      <c r="U145" s="37"/>
      <c r="V145" s="37"/>
      <c r="W145" s="37"/>
      <c r="X145" s="37"/>
      <c r="Y145" s="37"/>
      <c r="Z145" s="37"/>
      <c r="AA145" s="37"/>
      <c r="AB145" s="37"/>
      <c r="AC145" s="37"/>
      <c r="AD145" s="38"/>
    </row>
    <row r="146" spans="1:30">
      <c r="A146" s="23" t="s">
        <v>519</v>
      </c>
      <c r="B146" s="23"/>
      <c r="C146" s="23"/>
      <c r="D146" s="23"/>
      <c r="E146" s="23"/>
      <c r="F146" s="23"/>
      <c r="G146" s="23"/>
      <c r="H146" s="23"/>
      <c r="I146" s="23"/>
      <c r="J146" s="23"/>
      <c r="K146" s="319"/>
      <c r="L146" s="36"/>
      <c r="M146" s="36"/>
      <c r="N146" s="36"/>
      <c r="O146" s="36"/>
      <c r="P146" s="36"/>
      <c r="Q146" s="36"/>
      <c r="R146" s="36"/>
      <c r="S146" s="36"/>
      <c r="T146" s="36"/>
      <c r="U146" s="37"/>
      <c r="V146" s="37"/>
      <c r="W146" s="37"/>
      <c r="X146" s="37"/>
      <c r="Y146" s="37"/>
      <c r="Z146" s="37"/>
      <c r="AA146" s="37"/>
      <c r="AB146" s="37"/>
      <c r="AC146" s="37"/>
      <c r="AD146" s="38"/>
    </row>
    <row r="147" spans="1:30">
      <c r="A147" s="24" t="s">
        <v>108</v>
      </c>
      <c r="B147" s="25" t="s">
        <v>13</v>
      </c>
      <c r="C147" s="25" t="s">
        <v>13</v>
      </c>
      <c r="D147" s="25" t="s">
        <v>14</v>
      </c>
      <c r="E147" s="25" t="s">
        <v>15</v>
      </c>
      <c r="F147" s="25" t="s">
        <v>16</v>
      </c>
      <c r="G147" s="25" t="s">
        <v>520</v>
      </c>
      <c r="H147" s="25" t="s">
        <v>521</v>
      </c>
      <c r="I147" s="25" t="s">
        <v>522</v>
      </c>
      <c r="J147" s="25" t="s">
        <v>523</v>
      </c>
      <c r="K147" s="36"/>
      <c r="L147" s="36"/>
      <c r="M147" s="36"/>
      <c r="N147" s="36"/>
      <c r="O147" s="36"/>
      <c r="P147" s="36"/>
      <c r="Q147" s="36"/>
      <c r="R147" s="36"/>
      <c r="S147" s="36"/>
      <c r="T147" s="36"/>
      <c r="U147" s="37"/>
      <c r="V147" s="37"/>
      <c r="W147" s="37"/>
      <c r="X147" s="37"/>
      <c r="Y147" s="37"/>
      <c r="Z147" s="37"/>
      <c r="AA147" s="37"/>
      <c r="AB147" s="37"/>
      <c r="AC147" s="37"/>
      <c r="AD147" s="38"/>
    </row>
    <row r="148" spans="1:30">
      <c r="A148" s="26" t="s">
        <v>182</v>
      </c>
      <c r="B148" s="27">
        <v>2025</v>
      </c>
      <c r="C148" s="27">
        <v>2050</v>
      </c>
      <c r="D148" s="27">
        <v>2050</v>
      </c>
      <c r="E148" s="27">
        <v>2050</v>
      </c>
      <c r="F148" s="27">
        <v>2050</v>
      </c>
      <c r="G148" s="27">
        <v>2050</v>
      </c>
      <c r="H148" s="27">
        <v>2050</v>
      </c>
      <c r="I148" s="27">
        <v>2050</v>
      </c>
      <c r="J148" s="27">
        <v>2050</v>
      </c>
      <c r="K148" s="321" t="s">
        <v>17</v>
      </c>
      <c r="L148" s="36"/>
      <c r="M148" s="36"/>
      <c r="N148" s="36"/>
      <c r="O148" s="36"/>
      <c r="P148" s="36"/>
      <c r="Q148" s="36"/>
      <c r="R148" s="36"/>
      <c r="S148" s="36"/>
      <c r="T148" s="36"/>
      <c r="U148" s="37"/>
      <c r="V148" s="37"/>
      <c r="W148" s="37"/>
      <c r="X148" s="37"/>
      <c r="Y148" s="37"/>
      <c r="Z148" s="37"/>
      <c r="AA148" s="37"/>
      <c r="AB148" s="37"/>
      <c r="AC148" s="37"/>
      <c r="AD148" s="38"/>
    </row>
    <row r="149" spans="1:30">
      <c r="A149" s="31" t="s">
        <v>36</v>
      </c>
      <c r="B149" s="77"/>
      <c r="C149" s="77">
        <v>1.5</v>
      </c>
      <c r="D149" s="77">
        <v>0</v>
      </c>
      <c r="E149" s="77">
        <v>2.5</v>
      </c>
      <c r="F149" s="77">
        <v>1.2</v>
      </c>
      <c r="G149" s="77">
        <v>3.1</v>
      </c>
      <c r="H149" s="77">
        <v>3.1</v>
      </c>
      <c r="I149" s="77">
        <v>4.0999999999999996</v>
      </c>
      <c r="J149" s="77">
        <v>2.1</v>
      </c>
      <c r="K149" s="322" t="s">
        <v>660</v>
      </c>
      <c r="L149" s="36"/>
      <c r="M149" s="36"/>
      <c r="N149" s="36"/>
      <c r="O149" s="36"/>
      <c r="P149" s="36"/>
      <c r="Q149" s="36"/>
      <c r="R149" s="36"/>
      <c r="S149" s="36"/>
      <c r="T149" s="36"/>
      <c r="U149" s="37"/>
      <c r="V149" s="37"/>
      <c r="W149" s="37"/>
      <c r="X149" s="37"/>
      <c r="Y149" s="37"/>
      <c r="Z149" s="37"/>
      <c r="AA149" s="37"/>
      <c r="AB149" s="37"/>
      <c r="AC149" s="37"/>
      <c r="AD149" s="38"/>
    </row>
    <row r="150" spans="1:30">
      <c r="A150" s="31" t="s">
        <v>35</v>
      </c>
      <c r="B150" s="77"/>
      <c r="C150" s="77">
        <v>10</v>
      </c>
      <c r="D150" s="77">
        <v>5.8</v>
      </c>
      <c r="E150" s="77">
        <v>18.5</v>
      </c>
      <c r="F150" s="77">
        <v>5.6</v>
      </c>
      <c r="G150" s="77">
        <v>12.5</v>
      </c>
      <c r="H150" s="77">
        <v>10.1</v>
      </c>
      <c r="I150" s="77">
        <v>7.8</v>
      </c>
      <c r="J150" s="77">
        <v>4.7</v>
      </c>
      <c r="K150" s="322" t="s">
        <v>660</v>
      </c>
      <c r="L150" s="36"/>
      <c r="M150" s="36"/>
      <c r="N150" s="36"/>
      <c r="O150" s="36"/>
      <c r="P150" s="36"/>
      <c r="Q150" s="36"/>
      <c r="R150" s="36"/>
      <c r="S150" s="36"/>
      <c r="T150" s="36"/>
      <c r="U150" s="37"/>
      <c r="V150" s="37"/>
      <c r="W150" s="37"/>
      <c r="X150" s="37"/>
      <c r="Y150" s="37"/>
      <c r="Z150" s="37"/>
      <c r="AA150" s="37"/>
      <c r="AB150" s="37"/>
      <c r="AC150" s="37"/>
      <c r="AD150" s="38"/>
    </row>
    <row r="151" spans="1:30">
      <c r="A151" s="31" t="s">
        <v>34</v>
      </c>
      <c r="B151" s="77"/>
      <c r="C151" s="77">
        <v>0.2</v>
      </c>
      <c r="D151" s="77">
        <v>0.4</v>
      </c>
      <c r="E151" s="77">
        <v>0.6</v>
      </c>
      <c r="F151" s="77">
        <v>0</v>
      </c>
      <c r="G151" s="77">
        <v>0</v>
      </c>
      <c r="H151" s="77">
        <v>0</v>
      </c>
      <c r="I151" s="77">
        <v>0</v>
      </c>
      <c r="J151" s="77">
        <v>0</v>
      </c>
      <c r="K151" s="322" t="s">
        <v>660</v>
      </c>
      <c r="L151" s="36"/>
      <c r="M151" s="36"/>
      <c r="N151" s="36"/>
      <c r="O151" s="36"/>
      <c r="P151" s="36"/>
      <c r="Q151" s="36"/>
      <c r="R151" s="36"/>
      <c r="S151" s="36"/>
      <c r="T151" s="36"/>
      <c r="U151" s="37"/>
      <c r="V151" s="37"/>
      <c r="W151" s="37"/>
      <c r="X151" s="37"/>
      <c r="Y151" s="37"/>
      <c r="Z151" s="37"/>
      <c r="AA151" s="37"/>
      <c r="AB151" s="37"/>
      <c r="AC151" s="37"/>
      <c r="AD151" s="38"/>
    </row>
    <row r="152" spans="1:30">
      <c r="A152" s="31" t="s">
        <v>33</v>
      </c>
      <c r="B152" s="77"/>
      <c r="C152" s="77">
        <v>0</v>
      </c>
      <c r="D152" s="77">
        <v>0</v>
      </c>
      <c r="E152" s="77">
        <v>0</v>
      </c>
      <c r="F152" s="77">
        <v>2.8</v>
      </c>
      <c r="G152" s="77">
        <v>0</v>
      </c>
      <c r="H152" s="77">
        <v>0</v>
      </c>
      <c r="I152" s="77">
        <v>0</v>
      </c>
      <c r="J152" s="77">
        <v>3.5</v>
      </c>
      <c r="K152" s="322" t="s">
        <v>660</v>
      </c>
      <c r="L152" s="36"/>
      <c r="M152" s="36"/>
      <c r="N152" s="36"/>
      <c r="O152" s="36"/>
      <c r="P152" s="36"/>
      <c r="Q152" s="36"/>
      <c r="R152" s="36"/>
      <c r="S152" s="36"/>
      <c r="T152" s="36"/>
      <c r="U152" s="37"/>
      <c r="V152" s="37"/>
      <c r="W152" s="37"/>
      <c r="X152" s="37"/>
      <c r="Y152" s="37"/>
      <c r="Z152" s="37"/>
      <c r="AA152" s="37"/>
      <c r="AB152" s="37"/>
      <c r="AC152" s="37"/>
      <c r="AD152" s="38"/>
    </row>
    <row r="153" spans="1:30">
      <c r="A153" s="31" t="s">
        <v>24</v>
      </c>
      <c r="B153" s="77"/>
      <c r="C153" s="77">
        <v>13.9</v>
      </c>
      <c r="D153" s="77">
        <v>15.9</v>
      </c>
      <c r="E153" s="77">
        <v>11.9</v>
      </c>
      <c r="F153" s="77">
        <v>9.1999999999999993</v>
      </c>
      <c r="G153" s="77">
        <v>12.3</v>
      </c>
      <c r="H153" s="77">
        <v>14</v>
      </c>
      <c r="I153" s="77">
        <v>15.2</v>
      </c>
      <c r="J153" s="77">
        <v>16.899999999999999</v>
      </c>
      <c r="K153" s="322" t="s">
        <v>660</v>
      </c>
      <c r="L153" s="36"/>
      <c r="M153" s="36"/>
      <c r="N153" s="36"/>
      <c r="O153" s="36"/>
      <c r="P153" s="36"/>
      <c r="Q153" s="36"/>
      <c r="R153" s="36"/>
      <c r="S153" s="36"/>
      <c r="T153" s="36"/>
      <c r="U153" s="37"/>
      <c r="V153" s="37"/>
      <c r="W153" s="37"/>
      <c r="X153" s="37"/>
      <c r="Y153" s="37"/>
      <c r="Z153" s="37"/>
      <c r="AA153" s="37"/>
      <c r="AB153" s="37"/>
      <c r="AC153" s="37"/>
      <c r="AD153" s="38"/>
    </row>
    <row r="154" spans="1:30">
      <c r="A154" s="43"/>
      <c r="B154" s="43"/>
      <c r="C154" s="77"/>
      <c r="D154" s="77"/>
      <c r="E154" s="77"/>
      <c r="F154" s="77"/>
      <c r="G154" s="77"/>
      <c r="H154" s="77"/>
      <c r="I154" s="77"/>
      <c r="J154" s="77"/>
      <c r="K154" s="36"/>
      <c r="L154" s="36"/>
      <c r="M154" s="36"/>
      <c r="N154" s="36"/>
      <c r="O154" s="36"/>
      <c r="P154" s="36"/>
      <c r="Q154" s="36"/>
      <c r="R154" s="36"/>
      <c r="S154" s="36"/>
      <c r="T154" s="36"/>
      <c r="U154" s="37"/>
      <c r="V154" s="37"/>
      <c r="W154" s="37"/>
      <c r="X154" s="37"/>
      <c r="Y154" s="37"/>
      <c r="Z154" s="37"/>
      <c r="AA154" s="37"/>
      <c r="AB154" s="37"/>
      <c r="AC154" s="37"/>
      <c r="AD154" s="38"/>
    </row>
    <row r="155" spans="1:30">
      <c r="A155" s="43"/>
      <c r="B155" s="43"/>
      <c r="C155" s="77"/>
      <c r="D155" s="77"/>
      <c r="E155" s="77"/>
      <c r="F155" s="77"/>
      <c r="G155" s="77"/>
      <c r="H155" s="77"/>
      <c r="I155" s="77"/>
      <c r="J155" s="77"/>
      <c r="K155" s="36"/>
      <c r="L155" s="36"/>
      <c r="M155" s="36"/>
      <c r="N155" s="36"/>
      <c r="O155" s="36"/>
      <c r="P155" s="36"/>
      <c r="Q155" s="36"/>
      <c r="R155" s="36"/>
      <c r="S155" s="36"/>
      <c r="T155" s="36"/>
      <c r="U155" s="37"/>
      <c r="V155" s="37"/>
      <c r="W155" s="37"/>
      <c r="X155" s="37"/>
      <c r="Y155" s="37"/>
      <c r="Z155" s="37"/>
      <c r="AA155" s="37"/>
      <c r="AB155" s="37"/>
      <c r="AC155" s="37"/>
      <c r="AD155" s="38"/>
    </row>
    <row r="156" spans="1:30">
      <c r="A156" s="43"/>
      <c r="B156" s="43"/>
      <c r="C156" s="77"/>
      <c r="D156" s="77"/>
      <c r="E156" s="77"/>
      <c r="F156" s="77"/>
      <c r="G156" s="77"/>
      <c r="H156" s="77"/>
      <c r="I156" s="77"/>
      <c r="J156" s="77"/>
      <c r="K156" s="36"/>
      <c r="L156" s="36"/>
      <c r="M156" s="36"/>
      <c r="N156" s="36"/>
      <c r="O156" s="36"/>
      <c r="P156" s="36"/>
      <c r="Q156" s="36"/>
      <c r="R156" s="36"/>
      <c r="S156" s="36"/>
      <c r="T156" s="36"/>
      <c r="U156" s="37"/>
      <c r="V156" s="37"/>
      <c r="W156" s="37"/>
      <c r="X156" s="37"/>
      <c r="Y156" s="37"/>
      <c r="Z156" s="37"/>
      <c r="AA156" s="37"/>
      <c r="AB156" s="37"/>
      <c r="AC156" s="37"/>
      <c r="AD156" s="38"/>
    </row>
  </sheetData>
  <pageMargins left="0.7" right="0.7" top="0.75" bottom="0.75" header="0.3" footer="0.3"/>
  <headerFooter>
    <oddFooter>&amp;C_x000D_&amp;1#&amp;"Calibri"&amp;10&amp;K000000 Intern/Internal</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F78C9-A1CF-4DDD-9385-EFA5046835AF}">
  <dimension ref="A1:V309"/>
  <sheetViews>
    <sheetView showGridLines="0" topLeftCell="A260" workbookViewId="0">
      <selection activeCell="I303" sqref="I303"/>
    </sheetView>
  </sheetViews>
  <sheetFormatPr baseColWidth="10" defaultColWidth="11" defaultRowHeight="13"/>
  <cols>
    <col min="1" max="1" width="30.83203125" style="51" customWidth="1"/>
    <col min="2" max="5" width="11" style="51"/>
    <col min="6" max="6" width="15.33203125" style="51" bestFit="1" customWidth="1"/>
    <col min="7" max="7" width="15.83203125" style="51" bestFit="1" customWidth="1"/>
    <col min="8" max="16384" width="11" style="51"/>
  </cols>
  <sheetData>
    <row r="1" spans="1:22">
      <c r="A1" s="191"/>
      <c r="B1" s="52" t="s">
        <v>524</v>
      </c>
      <c r="C1" s="191"/>
      <c r="D1" s="191"/>
      <c r="E1" s="191"/>
      <c r="F1" s="191"/>
      <c r="G1" s="191"/>
      <c r="H1" s="191"/>
      <c r="I1" s="191"/>
      <c r="J1" s="191"/>
      <c r="K1" s="191"/>
      <c r="L1" s="191"/>
      <c r="M1" s="191"/>
      <c r="N1" s="191"/>
      <c r="O1" s="191"/>
      <c r="P1" s="191"/>
      <c r="Q1" s="191"/>
      <c r="R1" s="191"/>
      <c r="S1" s="191"/>
      <c r="T1" s="191"/>
      <c r="U1" s="191"/>
      <c r="V1" s="191"/>
    </row>
    <row r="2" spans="1:22">
      <c r="A2" s="191"/>
      <c r="B2" s="52"/>
      <c r="C2" s="191"/>
      <c r="D2" s="191"/>
      <c r="E2" s="191"/>
      <c r="F2" s="191"/>
      <c r="G2" s="191"/>
      <c r="H2" s="191"/>
      <c r="I2" s="191"/>
      <c r="J2" s="191"/>
      <c r="K2" s="191"/>
      <c r="L2" s="191"/>
      <c r="M2" s="191"/>
      <c r="N2" s="191"/>
      <c r="O2" s="191"/>
      <c r="P2" s="191"/>
      <c r="Q2" s="191"/>
      <c r="R2" s="191"/>
      <c r="S2" s="191"/>
      <c r="T2" s="191"/>
      <c r="U2" s="191"/>
      <c r="V2" s="191"/>
    </row>
    <row r="3" spans="1:22">
      <c r="A3" s="191" t="s">
        <v>525</v>
      </c>
      <c r="B3" s="52" t="s">
        <v>526</v>
      </c>
      <c r="C3" s="191"/>
      <c r="D3" s="191"/>
      <c r="E3" s="191"/>
      <c r="F3" s="191"/>
      <c r="G3" s="191"/>
      <c r="H3" s="191"/>
      <c r="I3" s="191"/>
      <c r="J3" s="191"/>
      <c r="K3" s="191"/>
      <c r="L3" s="191"/>
      <c r="M3" s="191"/>
      <c r="N3" s="191"/>
      <c r="O3" s="191"/>
      <c r="P3" s="191"/>
      <c r="Q3" s="191"/>
      <c r="R3" s="191"/>
      <c r="S3" s="191"/>
      <c r="T3" s="191"/>
      <c r="U3" s="191"/>
      <c r="V3" s="191"/>
    </row>
    <row r="4" spans="1:22">
      <c r="A4" s="196" t="s">
        <v>527</v>
      </c>
      <c r="B4" s="196"/>
      <c r="C4" s="196"/>
      <c r="D4" s="196"/>
      <c r="E4" s="196"/>
      <c r="F4" s="196"/>
      <c r="G4" s="196"/>
      <c r="H4" s="196"/>
      <c r="I4" s="196"/>
      <c r="J4" s="196"/>
      <c r="K4" s="196"/>
      <c r="L4" s="196"/>
      <c r="M4" s="196"/>
      <c r="N4" s="196"/>
      <c r="O4" s="196"/>
      <c r="P4" s="196"/>
      <c r="Q4" s="196"/>
      <c r="R4" s="196"/>
      <c r="S4" s="196"/>
      <c r="T4" s="196"/>
      <c r="U4" s="196"/>
      <c r="V4" s="323"/>
    </row>
    <row r="5" spans="1:22">
      <c r="A5" s="53" t="s">
        <v>108</v>
      </c>
      <c r="B5" s="54" t="s">
        <v>12</v>
      </c>
      <c r="C5" s="198" t="s">
        <v>12</v>
      </c>
      <c r="D5" s="198" t="s">
        <v>13</v>
      </c>
      <c r="E5" s="198" t="s">
        <v>13</v>
      </c>
      <c r="F5" s="198" t="s">
        <v>14</v>
      </c>
      <c r="G5" s="198" t="s">
        <v>15</v>
      </c>
      <c r="H5" s="198" t="s">
        <v>16</v>
      </c>
      <c r="I5" s="198" t="s">
        <v>13</v>
      </c>
      <c r="J5" s="198" t="s">
        <v>14</v>
      </c>
      <c r="K5" s="198" t="s">
        <v>15</v>
      </c>
      <c r="L5" s="198" t="s">
        <v>16</v>
      </c>
      <c r="M5" s="198" t="s">
        <v>13</v>
      </c>
      <c r="N5" s="198" t="s">
        <v>14</v>
      </c>
      <c r="O5" s="198" t="s">
        <v>15</v>
      </c>
      <c r="P5" s="198" t="s">
        <v>16</v>
      </c>
      <c r="Q5" s="198" t="s">
        <v>13</v>
      </c>
      <c r="R5" s="198" t="s">
        <v>14</v>
      </c>
      <c r="S5" s="198" t="s">
        <v>15</v>
      </c>
      <c r="T5" s="198" t="s">
        <v>16</v>
      </c>
      <c r="U5" s="198"/>
      <c r="V5" s="323"/>
    </row>
    <row r="6" spans="1:22">
      <c r="A6" s="55" t="s">
        <v>528</v>
      </c>
      <c r="B6" s="56">
        <v>2019</v>
      </c>
      <c r="C6" s="210">
        <v>2023</v>
      </c>
      <c r="D6" s="210">
        <v>2025</v>
      </c>
      <c r="E6" s="210">
        <v>2030</v>
      </c>
      <c r="F6" s="210">
        <v>2030</v>
      </c>
      <c r="G6" s="210">
        <v>2030</v>
      </c>
      <c r="H6" s="210">
        <v>2030</v>
      </c>
      <c r="I6" s="210">
        <v>2035</v>
      </c>
      <c r="J6" s="210">
        <v>2035</v>
      </c>
      <c r="K6" s="210">
        <v>2035</v>
      </c>
      <c r="L6" s="210">
        <v>2035</v>
      </c>
      <c r="M6" s="210">
        <v>2040</v>
      </c>
      <c r="N6" s="210">
        <v>2040</v>
      </c>
      <c r="O6" s="210">
        <v>2040</v>
      </c>
      <c r="P6" s="210">
        <v>2040</v>
      </c>
      <c r="Q6" s="210">
        <v>2050</v>
      </c>
      <c r="R6" s="210">
        <v>2050</v>
      </c>
      <c r="S6" s="210">
        <v>2050</v>
      </c>
      <c r="T6" s="210">
        <v>2050</v>
      </c>
      <c r="U6" s="211" t="s">
        <v>218</v>
      </c>
      <c r="V6" s="323"/>
    </row>
    <row r="7" spans="1:22">
      <c r="A7" s="53" t="s">
        <v>99</v>
      </c>
      <c r="B7" s="57">
        <f>SUM(B8:B12)-SUM(B10:B11)</f>
        <v>0.95699999999999996</v>
      </c>
      <c r="C7" s="58">
        <f>SUM(C8:C12)-SUM(C10:C11)</f>
        <v>4.7</v>
      </c>
      <c r="D7" s="58">
        <f t="shared" ref="D7:T7" si="0">SUM(D8:D12)-SUM(D10:D11)</f>
        <v>4.6890000000000001</v>
      </c>
      <c r="E7" s="58">
        <f t="shared" si="0"/>
        <v>12.174000000000001</v>
      </c>
      <c r="F7" s="58">
        <f t="shared" si="0"/>
        <v>12.174000000000001</v>
      </c>
      <c r="G7" s="58">
        <f t="shared" si="0"/>
        <v>12.124000000000001</v>
      </c>
      <c r="H7" s="58">
        <f t="shared" si="0"/>
        <v>12.124000000000001</v>
      </c>
      <c r="I7" s="58">
        <f t="shared" si="0"/>
        <v>27.574000000000002</v>
      </c>
      <c r="J7" s="58">
        <f t="shared" si="0"/>
        <v>30.873999999999999</v>
      </c>
      <c r="K7" s="58">
        <f t="shared" si="0"/>
        <v>25.574000000000002</v>
      </c>
      <c r="L7" s="58">
        <f t="shared" si="0"/>
        <v>23.574000000000002</v>
      </c>
      <c r="M7" s="58">
        <f t="shared" si="0"/>
        <v>44.637</v>
      </c>
      <c r="N7" s="58">
        <f t="shared" si="0"/>
        <v>50.637</v>
      </c>
      <c r="O7" s="58">
        <f t="shared" si="0"/>
        <v>36.637</v>
      </c>
      <c r="P7" s="58">
        <f t="shared" si="0"/>
        <v>36.637</v>
      </c>
      <c r="Q7" s="58">
        <f t="shared" si="0"/>
        <v>66.637</v>
      </c>
      <c r="R7" s="58">
        <f t="shared" si="0"/>
        <v>72.637</v>
      </c>
      <c r="S7" s="58">
        <f t="shared" si="0"/>
        <v>50.637</v>
      </c>
      <c r="T7" s="58">
        <f t="shared" si="0"/>
        <v>38.637</v>
      </c>
      <c r="U7" s="2" t="s">
        <v>100</v>
      </c>
      <c r="V7" s="324"/>
    </row>
    <row r="8" spans="1:22">
      <c r="A8" s="47" t="str">
        <f>[2]DASHBOARD!E506</f>
        <v>Wind offshore (electric)</v>
      </c>
      <c r="B8" s="59">
        <f>[2]DASHBOARD!F506</f>
        <v>0.95699999999999996</v>
      </c>
      <c r="C8" s="60">
        <f>[2]DASHBOARD!G506</f>
        <v>4.7</v>
      </c>
      <c r="D8" s="60">
        <f>[2]DASHBOARD!H506</f>
        <v>4.6890000000000001</v>
      </c>
      <c r="E8" s="60">
        <f>[2]DASHBOARD!I506</f>
        <v>12.124000000000001</v>
      </c>
      <c r="F8" s="60">
        <f>[2]DASHBOARD!J506</f>
        <v>12.124000000000001</v>
      </c>
      <c r="G8" s="60">
        <f>[2]DASHBOARD!K506</f>
        <v>12.124000000000001</v>
      </c>
      <c r="H8" s="60">
        <f>[2]DASHBOARD!L506</f>
        <v>12.124000000000001</v>
      </c>
      <c r="I8" s="60">
        <f>[2]DASHBOARD!M506</f>
        <v>24.824000000000002</v>
      </c>
      <c r="J8" s="60">
        <f>[2]DASHBOARD!N506</f>
        <v>26.123999999999999</v>
      </c>
      <c r="K8" s="60">
        <f>[2]DASHBOARD!O506</f>
        <v>22.824000000000002</v>
      </c>
      <c r="L8" s="60">
        <f>[2]DASHBOARD!P506</f>
        <v>22.824000000000002</v>
      </c>
      <c r="M8" s="60">
        <f>[2]DASHBOARD!Q506</f>
        <v>35.887</v>
      </c>
      <c r="N8" s="60">
        <f>[2]DASHBOARD!R506</f>
        <v>29.887</v>
      </c>
      <c r="O8" s="60">
        <f>[2]DASHBOARD!S506</f>
        <v>31.887</v>
      </c>
      <c r="P8" s="60">
        <f>[2]DASHBOARD!T506</f>
        <v>31.887</v>
      </c>
      <c r="Q8" s="60">
        <f>[2]DASHBOARD!U506</f>
        <v>31.887</v>
      </c>
      <c r="R8" s="60">
        <f>[2]DASHBOARD!V506</f>
        <v>23.887</v>
      </c>
      <c r="S8" s="60">
        <f>[2]DASHBOARD!W506</f>
        <v>29.887</v>
      </c>
      <c r="T8" s="60">
        <f>[2]DASHBOARD!X506</f>
        <v>31.887</v>
      </c>
      <c r="U8" s="61" t="s">
        <v>100</v>
      </c>
      <c r="V8" s="325"/>
    </row>
    <row r="9" spans="1:22">
      <c r="A9" s="47" t="str">
        <f>[2]DASHBOARD!E507</f>
        <v>Wind offshore (hybrid)</v>
      </c>
      <c r="B9" s="59">
        <f>[2]DASHBOARD!F507</f>
        <v>0</v>
      </c>
      <c r="C9" s="60">
        <f>[2]DASHBOARD!G507</f>
        <v>0</v>
      </c>
      <c r="D9" s="60">
        <f>[2]DASHBOARD!H507</f>
        <v>0</v>
      </c>
      <c r="E9" s="60">
        <f>[2]DASHBOARD!I507</f>
        <v>0</v>
      </c>
      <c r="F9" s="60">
        <f>[2]DASHBOARD!J507</f>
        <v>0</v>
      </c>
      <c r="G9" s="60">
        <f>[2]DASHBOARD!K507</f>
        <v>0</v>
      </c>
      <c r="H9" s="60">
        <f>[2]DASHBOARD!L507</f>
        <v>0</v>
      </c>
      <c r="I9" s="60">
        <f>[2]DASHBOARD!M507</f>
        <v>2.7</v>
      </c>
      <c r="J9" s="60">
        <f>[2]DASHBOARD!N507</f>
        <v>4.7</v>
      </c>
      <c r="K9" s="60">
        <f>[2]DASHBOARD!O507</f>
        <v>2.7</v>
      </c>
      <c r="L9" s="60">
        <f>[2]DASHBOARD!P507</f>
        <v>0.7</v>
      </c>
      <c r="M9" s="60">
        <f>[2]DASHBOARD!Q507</f>
        <v>8.6999999999999993</v>
      </c>
      <c r="N9" s="60">
        <f>[2]DASHBOARD!R507</f>
        <v>20.7</v>
      </c>
      <c r="O9" s="60">
        <f>[2]DASHBOARD!S507</f>
        <v>4.7</v>
      </c>
      <c r="P9" s="60">
        <f>[2]DASHBOARD!T507</f>
        <v>4.7</v>
      </c>
      <c r="Q9" s="60">
        <f>[2]DASHBOARD!U507</f>
        <v>30.7</v>
      </c>
      <c r="R9" s="60">
        <f>[2]DASHBOARD!V507</f>
        <v>42.7</v>
      </c>
      <c r="S9" s="60">
        <f>[2]DASHBOARD!W507</f>
        <v>20.7</v>
      </c>
      <c r="T9" s="60">
        <f>[2]DASHBOARD!X507</f>
        <v>6.7</v>
      </c>
      <c r="U9" s="61" t="s">
        <v>100</v>
      </c>
      <c r="V9" s="325"/>
    </row>
    <row r="10" spans="1:22">
      <c r="A10" s="47" t="str">
        <f>[2]DASHBOARD!E508</f>
        <v>Wind offshore (hybrid electric)</v>
      </c>
      <c r="B10" s="59">
        <f>[2]DASHBOARD!F508</f>
        <v>0</v>
      </c>
      <c r="C10" s="60">
        <f>[2]DASHBOARD!G508</f>
        <v>0</v>
      </c>
      <c r="D10" s="60">
        <f>[2]DASHBOARD!H508</f>
        <v>0</v>
      </c>
      <c r="E10" s="60">
        <f>[2]DASHBOARD!I508</f>
        <v>0</v>
      </c>
      <c r="F10" s="60">
        <f>[2]DASHBOARD!J508</f>
        <v>0</v>
      </c>
      <c r="G10" s="60">
        <f>[2]DASHBOARD!K508</f>
        <v>0</v>
      </c>
      <c r="H10" s="60">
        <f>[2]DASHBOARD!L508</f>
        <v>0</v>
      </c>
      <c r="I10" s="60">
        <f>[2]DASHBOARD!M508</f>
        <v>1.7</v>
      </c>
      <c r="J10" s="60">
        <f>[2]DASHBOARD!N508</f>
        <v>2.7</v>
      </c>
      <c r="K10" s="60">
        <f>[2]DASHBOARD!O508</f>
        <v>1.2</v>
      </c>
      <c r="L10" s="60">
        <f>[2]DASHBOARD!P508</f>
        <v>0.2</v>
      </c>
      <c r="M10" s="60">
        <f>[2]DASHBOARD!Q508</f>
        <v>4.7</v>
      </c>
      <c r="N10" s="60">
        <f>[2]DASHBOARD!R508</f>
        <v>10.7</v>
      </c>
      <c r="O10" s="60">
        <f>[2]DASHBOARD!S508</f>
        <v>2.7</v>
      </c>
      <c r="P10" s="60">
        <f>[2]DASHBOARD!T508</f>
        <v>2.7</v>
      </c>
      <c r="Q10" s="60">
        <f>[2]DASHBOARD!U508</f>
        <v>15.7</v>
      </c>
      <c r="R10" s="60">
        <f>[2]DASHBOARD!V508</f>
        <v>21.691599999999998</v>
      </c>
      <c r="S10" s="60">
        <f>[2]DASHBOARD!W508</f>
        <v>10.7</v>
      </c>
      <c r="T10" s="60">
        <f>[2]DASHBOARD!X508</f>
        <v>3.7</v>
      </c>
      <c r="U10" s="61" t="s">
        <v>100</v>
      </c>
      <c r="V10" s="325"/>
    </row>
    <row r="11" spans="1:22">
      <c r="A11" s="47" t="str">
        <f>[2]DASHBOARD!E509</f>
        <v>Wind offshore (hybrid hydrogen)</v>
      </c>
      <c r="B11" s="59">
        <f>[2]DASHBOARD!F509</f>
        <v>0</v>
      </c>
      <c r="C11" s="60">
        <f>[2]DASHBOARD!G509</f>
        <v>0</v>
      </c>
      <c r="D11" s="60">
        <f>[2]DASHBOARD!H509</f>
        <v>0</v>
      </c>
      <c r="E11" s="60">
        <f>[2]DASHBOARD!I509</f>
        <v>0</v>
      </c>
      <c r="F11" s="60">
        <f>[2]DASHBOARD!J509</f>
        <v>0</v>
      </c>
      <c r="G11" s="60">
        <f>[2]DASHBOARD!K509</f>
        <v>0</v>
      </c>
      <c r="H11" s="60">
        <f>[2]DASHBOARD!L509</f>
        <v>0</v>
      </c>
      <c r="I11" s="60">
        <f>[2]DASHBOARD!M509</f>
        <v>1</v>
      </c>
      <c r="J11" s="60">
        <f>[2]DASHBOARD!N509</f>
        <v>2</v>
      </c>
      <c r="K11" s="60">
        <f>[2]DASHBOARD!O509</f>
        <v>1.5</v>
      </c>
      <c r="L11" s="60">
        <f>[2]DASHBOARD!P509</f>
        <v>0.5</v>
      </c>
      <c r="M11" s="60">
        <f>[2]DASHBOARD!Q509</f>
        <v>4</v>
      </c>
      <c r="N11" s="60">
        <f>[2]DASHBOARD!R509</f>
        <v>10</v>
      </c>
      <c r="O11" s="60">
        <f>[2]DASHBOARD!S509</f>
        <v>2</v>
      </c>
      <c r="P11" s="60">
        <f>[2]DASHBOARD!T509</f>
        <v>2</v>
      </c>
      <c r="Q11" s="60">
        <f>[2]DASHBOARD!U509</f>
        <v>15</v>
      </c>
      <c r="R11" s="60">
        <f>[2]DASHBOARD!V509</f>
        <v>21.008400000000002</v>
      </c>
      <c r="S11" s="60">
        <f>[2]DASHBOARD!W509</f>
        <v>10</v>
      </c>
      <c r="T11" s="60">
        <f>[2]DASHBOARD!X509</f>
        <v>3</v>
      </c>
      <c r="U11" s="61" t="s">
        <v>100</v>
      </c>
      <c r="V11" s="325"/>
    </row>
    <row r="12" spans="1:22">
      <c r="A12" s="47" t="str">
        <f>[2]DASHBOARD!E510</f>
        <v>Wind offshore (hydrogen)</v>
      </c>
      <c r="B12" s="59">
        <f>[2]DASHBOARD!F510</f>
        <v>0</v>
      </c>
      <c r="C12" s="60">
        <f>[2]DASHBOARD!G510</f>
        <v>0</v>
      </c>
      <c r="D12" s="60">
        <f>[2]DASHBOARD!H510</f>
        <v>0</v>
      </c>
      <c r="E12" s="60">
        <f>[2]DASHBOARD!I510</f>
        <v>4.9999999999999996E-2</v>
      </c>
      <c r="F12" s="60">
        <f>[2]DASHBOARD!J510</f>
        <v>4.9999999999999996E-2</v>
      </c>
      <c r="G12" s="60">
        <f>[2]DASHBOARD!K510</f>
        <v>0</v>
      </c>
      <c r="H12" s="60">
        <f>[2]DASHBOARD!L510</f>
        <v>0</v>
      </c>
      <c r="I12" s="60">
        <f>[2]DASHBOARD!M510</f>
        <v>0.05</v>
      </c>
      <c r="J12" s="60">
        <f>[2]DASHBOARD!N510</f>
        <v>0.05</v>
      </c>
      <c r="K12" s="60">
        <f>[2]DASHBOARD!O510</f>
        <v>0.05</v>
      </c>
      <c r="L12" s="60">
        <f>[2]DASHBOARD!P510</f>
        <v>0.05</v>
      </c>
      <c r="M12" s="60">
        <f>[2]DASHBOARD!Q510</f>
        <v>0.05</v>
      </c>
      <c r="N12" s="60">
        <f>[2]DASHBOARD!R510</f>
        <v>0.05</v>
      </c>
      <c r="O12" s="60">
        <f>[2]DASHBOARD!S510</f>
        <v>0.05</v>
      </c>
      <c r="P12" s="60">
        <f>[2]DASHBOARD!T510</f>
        <v>0.05</v>
      </c>
      <c r="Q12" s="60">
        <f>[2]DASHBOARD!U510</f>
        <v>4.05</v>
      </c>
      <c r="R12" s="60">
        <f>[2]DASHBOARD!V510</f>
        <v>6.05</v>
      </c>
      <c r="S12" s="60">
        <f>[2]DASHBOARD!W510</f>
        <v>4.9999999999999996E-2</v>
      </c>
      <c r="T12" s="60">
        <f>[2]DASHBOARD!X510</f>
        <v>4.9999999999999996E-2</v>
      </c>
      <c r="U12" s="61" t="s">
        <v>100</v>
      </c>
      <c r="V12" s="325"/>
    </row>
    <row r="13" spans="1:22">
      <c r="A13" s="48"/>
      <c r="B13" s="59"/>
      <c r="C13" s="60"/>
      <c r="D13" s="60"/>
      <c r="E13" s="60"/>
      <c r="F13" s="60"/>
      <c r="G13" s="60"/>
      <c r="H13" s="60"/>
      <c r="I13" s="60"/>
      <c r="J13" s="60"/>
      <c r="K13" s="60"/>
      <c r="L13" s="60"/>
      <c r="M13" s="60"/>
      <c r="N13" s="60"/>
      <c r="O13" s="60"/>
      <c r="P13" s="60"/>
      <c r="Q13" s="60"/>
      <c r="R13" s="60"/>
      <c r="S13" s="60"/>
      <c r="T13" s="60"/>
      <c r="U13" s="61"/>
      <c r="V13" s="325"/>
    </row>
    <row r="14" spans="1:22">
      <c r="V14" s="326"/>
    </row>
    <row r="15" spans="1:22">
      <c r="A15" s="191" t="s">
        <v>525</v>
      </c>
      <c r="B15" s="62" t="s">
        <v>529</v>
      </c>
      <c r="C15" s="191"/>
      <c r="D15" s="191"/>
      <c r="E15" s="191"/>
      <c r="F15" s="191"/>
      <c r="G15" s="191"/>
      <c r="H15" s="191"/>
      <c r="I15" s="191"/>
      <c r="J15" s="191"/>
      <c r="K15" s="191"/>
      <c r="L15" s="191"/>
      <c r="M15" s="191"/>
      <c r="N15" s="191"/>
      <c r="O15" s="191"/>
      <c r="P15" s="191"/>
      <c r="Q15" s="191"/>
      <c r="R15" s="191"/>
      <c r="S15" s="191"/>
      <c r="T15" s="191"/>
      <c r="U15" s="191"/>
      <c r="V15" s="323"/>
    </row>
    <row r="16" spans="1:22">
      <c r="A16" s="196" t="s">
        <v>527</v>
      </c>
      <c r="B16" s="196"/>
      <c r="C16" s="196"/>
      <c r="D16" s="196"/>
      <c r="E16" s="196"/>
      <c r="F16" s="196"/>
      <c r="G16" s="196"/>
      <c r="H16" s="196"/>
      <c r="I16" s="196"/>
      <c r="J16" s="196"/>
      <c r="K16" s="196"/>
      <c r="L16" s="196"/>
      <c r="M16" s="196"/>
      <c r="N16" s="196"/>
      <c r="O16" s="196"/>
      <c r="P16" s="196"/>
      <c r="Q16" s="196"/>
      <c r="R16" s="196"/>
      <c r="S16" s="196"/>
      <c r="T16" s="196"/>
      <c r="U16" s="196"/>
      <c r="V16" s="323"/>
    </row>
    <row r="17" spans="1:22">
      <c r="A17" s="53" t="s">
        <v>108</v>
      </c>
      <c r="B17" s="54" t="s">
        <v>12</v>
      </c>
      <c r="C17" s="198" t="s">
        <v>12</v>
      </c>
      <c r="D17" s="198" t="s">
        <v>13</v>
      </c>
      <c r="E17" s="198" t="s">
        <v>13</v>
      </c>
      <c r="F17" s="198" t="s">
        <v>14</v>
      </c>
      <c r="G17" s="198" t="s">
        <v>15</v>
      </c>
      <c r="H17" s="198" t="s">
        <v>16</v>
      </c>
      <c r="I17" s="198" t="s">
        <v>13</v>
      </c>
      <c r="J17" s="198" t="s">
        <v>14</v>
      </c>
      <c r="K17" s="198" t="s">
        <v>15</v>
      </c>
      <c r="L17" s="198" t="s">
        <v>16</v>
      </c>
      <c r="M17" s="198" t="s">
        <v>13</v>
      </c>
      <c r="N17" s="198" t="s">
        <v>14</v>
      </c>
      <c r="O17" s="198" t="s">
        <v>15</v>
      </c>
      <c r="P17" s="198" t="s">
        <v>16</v>
      </c>
      <c r="Q17" s="198" t="s">
        <v>13</v>
      </c>
      <c r="R17" s="198" t="s">
        <v>14</v>
      </c>
      <c r="S17" s="198" t="s">
        <v>15</v>
      </c>
      <c r="T17" s="198" t="s">
        <v>16</v>
      </c>
      <c r="U17" s="198"/>
      <c r="V17" s="323"/>
    </row>
    <row r="18" spans="1:22">
      <c r="A18" s="55" t="s">
        <v>528</v>
      </c>
      <c r="B18" s="56">
        <v>2019</v>
      </c>
      <c r="C18" s="210">
        <v>2023</v>
      </c>
      <c r="D18" s="210">
        <v>2025</v>
      </c>
      <c r="E18" s="210">
        <v>2030</v>
      </c>
      <c r="F18" s="210">
        <v>2030</v>
      </c>
      <c r="G18" s="210">
        <v>2030</v>
      </c>
      <c r="H18" s="210">
        <v>2030</v>
      </c>
      <c r="I18" s="210">
        <v>2035</v>
      </c>
      <c r="J18" s="210">
        <v>2035</v>
      </c>
      <c r="K18" s="210">
        <v>2035</v>
      </c>
      <c r="L18" s="210">
        <v>2035</v>
      </c>
      <c r="M18" s="210">
        <v>2040</v>
      </c>
      <c r="N18" s="210">
        <v>2040</v>
      </c>
      <c r="O18" s="210">
        <v>2040</v>
      </c>
      <c r="P18" s="210">
        <v>2040</v>
      </c>
      <c r="Q18" s="210">
        <v>2050</v>
      </c>
      <c r="R18" s="210">
        <v>2050</v>
      </c>
      <c r="S18" s="210">
        <v>2050</v>
      </c>
      <c r="T18" s="210">
        <v>2050</v>
      </c>
      <c r="U18" s="211" t="s">
        <v>218</v>
      </c>
      <c r="V18" s="323"/>
    </row>
    <row r="19" spans="1:22">
      <c r="A19" s="53" t="s">
        <v>99</v>
      </c>
      <c r="B19" s="57">
        <v>0.95699999999999996</v>
      </c>
      <c r="C19" s="58">
        <v>4.7</v>
      </c>
      <c r="D19" s="58">
        <v>4.6890000000000001</v>
      </c>
      <c r="E19" s="58">
        <v>12.174000000000001</v>
      </c>
      <c r="F19" s="58">
        <v>12.174000000000001</v>
      </c>
      <c r="G19" s="58">
        <v>12.124000000000001</v>
      </c>
      <c r="H19" s="58">
        <v>12.124000000000001</v>
      </c>
      <c r="I19" s="58">
        <v>27.574000000000002</v>
      </c>
      <c r="J19" s="58">
        <v>30.873999999999999</v>
      </c>
      <c r="K19" s="58">
        <v>25.574000000000002</v>
      </c>
      <c r="L19" s="58">
        <v>23.574000000000002</v>
      </c>
      <c r="M19" s="58">
        <v>44.637</v>
      </c>
      <c r="N19" s="58">
        <v>50.637</v>
      </c>
      <c r="O19" s="58">
        <v>36.637</v>
      </c>
      <c r="P19" s="58">
        <v>36.637</v>
      </c>
      <c r="Q19" s="58">
        <v>66.637</v>
      </c>
      <c r="R19" s="58">
        <v>72.637</v>
      </c>
      <c r="S19" s="58">
        <v>50.637</v>
      </c>
      <c r="T19" s="58">
        <v>38.637</v>
      </c>
      <c r="U19" s="2" t="s">
        <v>100</v>
      </c>
      <c r="V19" s="324"/>
    </row>
    <row r="20" spans="1:22">
      <c r="A20" s="47" t="s">
        <v>81</v>
      </c>
      <c r="B20" s="59">
        <v>0.95699999999999996</v>
      </c>
      <c r="C20" s="60">
        <v>4.7</v>
      </c>
      <c r="D20" s="60">
        <v>4.6890000000000001</v>
      </c>
      <c r="E20" s="60">
        <v>12.124000000000001</v>
      </c>
      <c r="F20" s="60">
        <v>12.124000000000001</v>
      </c>
      <c r="G20" s="60">
        <v>12.124000000000001</v>
      </c>
      <c r="H20" s="60">
        <v>12.124000000000001</v>
      </c>
      <c r="I20" s="60">
        <v>24.824000000000002</v>
      </c>
      <c r="J20" s="60">
        <v>26.123999999999999</v>
      </c>
      <c r="K20" s="60">
        <v>22.824000000000002</v>
      </c>
      <c r="L20" s="60">
        <v>22.824000000000002</v>
      </c>
      <c r="M20" s="60">
        <v>35.887</v>
      </c>
      <c r="N20" s="60">
        <v>29.887</v>
      </c>
      <c r="O20" s="60">
        <v>31.887</v>
      </c>
      <c r="P20" s="60">
        <v>31.887</v>
      </c>
      <c r="Q20" s="60">
        <v>31.887</v>
      </c>
      <c r="R20" s="60">
        <v>23.887</v>
      </c>
      <c r="S20" s="60">
        <v>29.887</v>
      </c>
      <c r="T20" s="60">
        <v>31.887</v>
      </c>
      <c r="U20" s="61" t="s">
        <v>100</v>
      </c>
      <c r="V20" s="325"/>
    </row>
    <row r="21" spans="1:22">
      <c r="A21" s="47" t="s">
        <v>82</v>
      </c>
      <c r="B21" s="59">
        <v>0</v>
      </c>
      <c r="C21" s="60">
        <v>0</v>
      </c>
      <c r="D21" s="60">
        <v>0</v>
      </c>
      <c r="E21" s="60">
        <v>0</v>
      </c>
      <c r="F21" s="60">
        <v>0</v>
      </c>
      <c r="G21" s="60">
        <v>0</v>
      </c>
      <c r="H21" s="60">
        <v>0</v>
      </c>
      <c r="I21" s="60">
        <v>2.7</v>
      </c>
      <c r="J21" s="60">
        <v>4.7</v>
      </c>
      <c r="K21" s="60">
        <v>2.7</v>
      </c>
      <c r="L21" s="60">
        <v>0.7</v>
      </c>
      <c r="M21" s="60">
        <v>8.6999999999999993</v>
      </c>
      <c r="N21" s="60">
        <v>20.7</v>
      </c>
      <c r="O21" s="60">
        <v>4.7</v>
      </c>
      <c r="P21" s="60">
        <v>4.7</v>
      </c>
      <c r="Q21" s="60">
        <v>30.7</v>
      </c>
      <c r="R21" s="60">
        <v>42.7</v>
      </c>
      <c r="S21" s="60">
        <v>20.7</v>
      </c>
      <c r="T21" s="60">
        <v>6.7</v>
      </c>
      <c r="U21" s="61" t="s">
        <v>100</v>
      </c>
      <c r="V21" s="325"/>
    </row>
    <row r="22" spans="1:22">
      <c r="A22" s="47" t="s">
        <v>102</v>
      </c>
      <c r="B22" s="59">
        <v>0</v>
      </c>
      <c r="C22" s="60">
        <v>0</v>
      </c>
      <c r="D22" s="60">
        <v>0</v>
      </c>
      <c r="E22" s="60">
        <v>4.9999999999999996E-2</v>
      </c>
      <c r="F22" s="60">
        <v>4.9999999999999996E-2</v>
      </c>
      <c r="G22" s="60">
        <v>0</v>
      </c>
      <c r="H22" s="60">
        <v>0</v>
      </c>
      <c r="I22" s="60">
        <v>0.05</v>
      </c>
      <c r="J22" s="60">
        <v>0.05</v>
      </c>
      <c r="K22" s="60">
        <v>0.05</v>
      </c>
      <c r="L22" s="60">
        <v>0.05</v>
      </c>
      <c r="M22" s="60">
        <v>0.05</v>
      </c>
      <c r="N22" s="60">
        <v>0.05</v>
      </c>
      <c r="O22" s="60">
        <v>0.05</v>
      </c>
      <c r="P22" s="60">
        <v>0.05</v>
      </c>
      <c r="Q22" s="60">
        <v>4.05</v>
      </c>
      <c r="R22" s="60">
        <v>6.05</v>
      </c>
      <c r="S22" s="60">
        <v>4.9999999999999996E-2</v>
      </c>
      <c r="T22" s="60">
        <v>4.9999999999999996E-2</v>
      </c>
      <c r="U22" s="61" t="s">
        <v>100</v>
      </c>
      <c r="V22" s="325"/>
    </row>
    <row r="23" spans="1:22">
      <c r="A23" s="48"/>
      <c r="B23" s="59"/>
      <c r="C23" s="60"/>
      <c r="D23" s="60"/>
      <c r="E23" s="60"/>
      <c r="F23" s="60"/>
      <c r="G23" s="60"/>
      <c r="H23" s="60"/>
      <c r="I23" s="60"/>
      <c r="J23" s="60"/>
      <c r="K23" s="60"/>
      <c r="L23" s="60"/>
      <c r="M23" s="60"/>
      <c r="N23" s="60"/>
      <c r="O23" s="60"/>
      <c r="P23" s="60"/>
      <c r="Q23" s="60"/>
      <c r="R23" s="60"/>
      <c r="S23" s="60"/>
      <c r="T23" s="60"/>
      <c r="U23" s="61"/>
      <c r="V23" s="325"/>
    </row>
    <row r="24" spans="1:22">
      <c r="A24" s="63"/>
      <c r="B24" s="59"/>
      <c r="C24" s="60"/>
      <c r="D24" s="60"/>
      <c r="E24" s="60"/>
      <c r="F24" s="60"/>
      <c r="G24" s="60"/>
      <c r="H24" s="60"/>
      <c r="I24" s="60"/>
      <c r="J24" s="60"/>
      <c r="K24" s="60"/>
      <c r="L24" s="60"/>
      <c r="M24" s="60"/>
      <c r="N24" s="60"/>
      <c r="O24" s="60"/>
      <c r="P24" s="60"/>
      <c r="Q24" s="60"/>
      <c r="R24" s="60"/>
      <c r="S24" s="60"/>
      <c r="T24" s="60"/>
      <c r="U24" s="61"/>
      <c r="V24" s="325"/>
    </row>
    <row r="25" spans="1:22">
      <c r="V25" s="326"/>
    </row>
    <row r="26" spans="1:22">
      <c r="A26" s="191" t="s">
        <v>531</v>
      </c>
      <c r="B26" s="52"/>
      <c r="C26" s="191"/>
      <c r="D26" s="191"/>
      <c r="E26" s="191"/>
      <c r="F26" s="191"/>
      <c r="G26" s="191"/>
      <c r="H26" s="191"/>
      <c r="I26" s="191"/>
      <c r="J26" s="191"/>
      <c r="K26" s="191"/>
      <c r="L26" s="191"/>
      <c r="M26" s="191"/>
      <c r="N26" s="191"/>
      <c r="O26" s="191"/>
      <c r="P26" s="191"/>
      <c r="Q26" s="191"/>
      <c r="R26" s="191"/>
      <c r="S26" s="191"/>
      <c r="T26" s="191"/>
      <c r="U26" s="191"/>
      <c r="V26" s="323"/>
    </row>
    <row r="27" spans="1:22">
      <c r="A27" s="196" t="s">
        <v>527</v>
      </c>
      <c r="B27" s="196"/>
      <c r="C27" s="196"/>
      <c r="D27" s="196"/>
      <c r="E27" s="196"/>
      <c r="F27" s="196"/>
      <c r="G27" s="196"/>
      <c r="H27" s="196"/>
      <c r="I27" s="196"/>
      <c r="J27" s="196"/>
      <c r="K27" s="196"/>
      <c r="L27" s="196"/>
      <c r="M27" s="196"/>
      <c r="N27" s="196"/>
      <c r="O27" s="196"/>
      <c r="P27" s="196"/>
      <c r="Q27" s="196"/>
      <c r="R27" s="196"/>
      <c r="S27" s="196"/>
      <c r="T27" s="196"/>
      <c r="U27" s="196"/>
      <c r="V27" s="323"/>
    </row>
    <row r="28" spans="1:22">
      <c r="A28" s="53" t="s">
        <v>108</v>
      </c>
      <c r="B28" s="54" t="s">
        <v>12</v>
      </c>
      <c r="C28" s="198" t="s">
        <v>12</v>
      </c>
      <c r="D28" s="198" t="s">
        <v>13</v>
      </c>
      <c r="E28" s="198" t="s">
        <v>13</v>
      </c>
      <c r="F28" s="198" t="s">
        <v>14</v>
      </c>
      <c r="G28" s="198" t="s">
        <v>15</v>
      </c>
      <c r="H28" s="198" t="s">
        <v>16</v>
      </c>
      <c r="I28" s="198" t="s">
        <v>13</v>
      </c>
      <c r="J28" s="198" t="s">
        <v>14</v>
      </c>
      <c r="K28" s="198" t="s">
        <v>15</v>
      </c>
      <c r="L28" s="198" t="s">
        <v>16</v>
      </c>
      <c r="M28" s="198" t="s">
        <v>13</v>
      </c>
      <c r="N28" s="198" t="s">
        <v>14</v>
      </c>
      <c r="O28" s="198" t="s">
        <v>15</v>
      </c>
      <c r="P28" s="198" t="s">
        <v>16</v>
      </c>
      <c r="Q28" s="198" t="s">
        <v>13</v>
      </c>
      <c r="R28" s="198" t="s">
        <v>14</v>
      </c>
      <c r="S28" s="198" t="s">
        <v>15</v>
      </c>
      <c r="T28" s="198" t="s">
        <v>16</v>
      </c>
      <c r="U28" s="198"/>
      <c r="V28" s="323"/>
    </row>
    <row r="29" spans="1:22">
      <c r="A29" s="55" t="s">
        <v>528</v>
      </c>
      <c r="B29" s="56">
        <v>2019</v>
      </c>
      <c r="C29" s="210">
        <v>2023</v>
      </c>
      <c r="D29" s="210">
        <v>2025</v>
      </c>
      <c r="E29" s="210">
        <v>2030</v>
      </c>
      <c r="F29" s="210">
        <v>2030</v>
      </c>
      <c r="G29" s="210">
        <v>2030</v>
      </c>
      <c r="H29" s="210">
        <v>2030</v>
      </c>
      <c r="I29" s="210">
        <v>2035</v>
      </c>
      <c r="J29" s="210">
        <v>2035</v>
      </c>
      <c r="K29" s="210">
        <v>2035</v>
      </c>
      <c r="L29" s="210">
        <v>2035</v>
      </c>
      <c r="M29" s="210">
        <v>2040</v>
      </c>
      <c r="N29" s="210">
        <v>2040</v>
      </c>
      <c r="O29" s="210">
        <v>2040</v>
      </c>
      <c r="P29" s="210">
        <v>2040</v>
      </c>
      <c r="Q29" s="210">
        <v>2050</v>
      </c>
      <c r="R29" s="210">
        <v>2050</v>
      </c>
      <c r="S29" s="210">
        <v>2050</v>
      </c>
      <c r="T29" s="210">
        <v>2050</v>
      </c>
      <c r="U29" s="211" t="s">
        <v>218</v>
      </c>
      <c r="V29" s="323"/>
    </row>
    <row r="30" spans="1:22">
      <c r="A30" s="270" t="s">
        <v>99</v>
      </c>
      <c r="B30" s="114">
        <f>SUM(B31:B32)</f>
        <v>0.95699999999999996</v>
      </c>
      <c r="C30" s="115">
        <f t="shared" ref="C30:T30" si="1">SUM(C31:C32)</f>
        <v>4.7</v>
      </c>
      <c r="D30" s="115">
        <f t="shared" si="1"/>
        <v>4.6890000000000001</v>
      </c>
      <c r="E30" s="115">
        <f t="shared" si="1"/>
        <v>12.174000000000001</v>
      </c>
      <c r="F30" s="115">
        <f t="shared" si="1"/>
        <v>12.174000000000001</v>
      </c>
      <c r="G30" s="115">
        <f t="shared" si="1"/>
        <v>12.124000000000001</v>
      </c>
      <c r="H30" s="115">
        <f t="shared" si="1"/>
        <v>12.124000000000001</v>
      </c>
      <c r="I30" s="115">
        <f t="shared" si="1"/>
        <v>27.574000000000002</v>
      </c>
      <c r="J30" s="115">
        <f t="shared" si="1"/>
        <v>30.873999999999999</v>
      </c>
      <c r="K30" s="115">
        <f t="shared" si="1"/>
        <v>25.574000000000002</v>
      </c>
      <c r="L30" s="115">
        <f t="shared" si="1"/>
        <v>23.574000000000002</v>
      </c>
      <c r="M30" s="116">
        <f t="shared" si="1"/>
        <v>44.637</v>
      </c>
      <c r="N30" s="115">
        <f t="shared" si="1"/>
        <v>50.637</v>
      </c>
      <c r="O30" s="115">
        <f t="shared" si="1"/>
        <v>36.637</v>
      </c>
      <c r="P30" s="115">
        <f t="shared" si="1"/>
        <v>36.637</v>
      </c>
      <c r="Q30" s="115">
        <f t="shared" si="1"/>
        <v>66.637</v>
      </c>
      <c r="R30" s="115">
        <f t="shared" si="1"/>
        <v>72.637</v>
      </c>
      <c r="S30" s="115">
        <f t="shared" si="1"/>
        <v>50.637</v>
      </c>
      <c r="T30" s="115">
        <f t="shared" si="1"/>
        <v>38.637</v>
      </c>
      <c r="U30" s="2" t="s">
        <v>100</v>
      </c>
      <c r="V30" s="323"/>
    </row>
    <row r="31" spans="1:22">
      <c r="A31" s="47" t="s">
        <v>81</v>
      </c>
      <c r="B31" s="200">
        <v>0.95699999999999996</v>
      </c>
      <c r="C31" s="200">
        <v>4.7</v>
      </c>
      <c r="D31" s="200">
        <v>4.6890000000000001</v>
      </c>
      <c r="E31" s="200">
        <v>12.124000000000001</v>
      </c>
      <c r="F31" s="200">
        <v>12.124000000000001</v>
      </c>
      <c r="G31" s="200">
        <v>12.124000000000001</v>
      </c>
      <c r="H31" s="200">
        <v>12.124000000000001</v>
      </c>
      <c r="I31" s="200">
        <v>26.524000000000001</v>
      </c>
      <c r="J31" s="200">
        <v>28.823999999999998</v>
      </c>
      <c r="K31" s="200">
        <v>24.024000000000001</v>
      </c>
      <c r="L31" s="200">
        <v>23.024000000000001</v>
      </c>
      <c r="M31" s="200">
        <v>40.587000000000003</v>
      </c>
      <c r="N31" s="200">
        <v>40.587000000000003</v>
      </c>
      <c r="O31" s="200">
        <v>34.587000000000003</v>
      </c>
      <c r="P31" s="200">
        <v>34.587000000000003</v>
      </c>
      <c r="Q31" s="200">
        <v>47.587000000000003</v>
      </c>
      <c r="R31" s="200">
        <v>45.578599999999994</v>
      </c>
      <c r="S31" s="200">
        <v>40.587000000000003</v>
      </c>
      <c r="T31" s="200">
        <v>35.587000000000003</v>
      </c>
      <c r="U31" s="191" t="s">
        <v>100</v>
      </c>
      <c r="V31" s="323"/>
    </row>
    <row r="32" spans="1:22">
      <c r="A32" s="47" t="s">
        <v>102</v>
      </c>
      <c r="B32" s="200">
        <v>0</v>
      </c>
      <c r="C32" s="200">
        <v>0</v>
      </c>
      <c r="D32" s="200">
        <v>0</v>
      </c>
      <c r="E32" s="200">
        <v>4.9999999999999996E-2</v>
      </c>
      <c r="F32" s="200">
        <v>4.9999999999999996E-2</v>
      </c>
      <c r="G32" s="200">
        <v>0</v>
      </c>
      <c r="H32" s="200">
        <v>0</v>
      </c>
      <c r="I32" s="200">
        <v>1.05</v>
      </c>
      <c r="J32" s="200">
        <v>2.0499999999999998</v>
      </c>
      <c r="K32" s="200">
        <v>1.55</v>
      </c>
      <c r="L32" s="200">
        <v>0.55000000000000004</v>
      </c>
      <c r="M32" s="200">
        <v>4.05</v>
      </c>
      <c r="N32" s="200">
        <v>10.050000000000001</v>
      </c>
      <c r="O32" s="200">
        <v>2.0499999999999998</v>
      </c>
      <c r="P32" s="200">
        <v>2.0499999999999998</v>
      </c>
      <c r="Q32" s="200">
        <v>19.05</v>
      </c>
      <c r="R32" s="200">
        <v>27.058400000000002</v>
      </c>
      <c r="S32" s="200">
        <v>10.050000000000001</v>
      </c>
      <c r="T32" s="200">
        <v>3.05</v>
      </c>
      <c r="U32" s="191" t="s">
        <v>100</v>
      </c>
      <c r="V32" s="323"/>
    </row>
    <row r="33" spans="1:22">
      <c r="A33" s="52"/>
      <c r="B33" s="191"/>
      <c r="C33" s="191"/>
      <c r="D33" s="191"/>
      <c r="E33" s="191"/>
      <c r="F33" s="191"/>
      <c r="G33" s="191"/>
      <c r="H33" s="191"/>
      <c r="I33" s="191"/>
      <c r="J33" s="191"/>
      <c r="K33" s="191"/>
      <c r="L33" s="191"/>
      <c r="M33" s="191"/>
      <c r="N33" s="191"/>
      <c r="O33" s="191"/>
      <c r="P33" s="191"/>
      <c r="Q33" s="191"/>
      <c r="R33" s="191"/>
      <c r="S33" s="191"/>
      <c r="T33" s="191"/>
      <c r="U33" s="191"/>
      <c r="V33" s="323"/>
    </row>
    <row r="34" spans="1:22">
      <c r="A34" s="271"/>
      <c r="B34" s="59"/>
      <c r="C34" s="60"/>
      <c r="D34" s="60"/>
      <c r="E34" s="60"/>
      <c r="F34" s="60"/>
      <c r="G34" s="60"/>
      <c r="H34" s="60"/>
      <c r="I34" s="60"/>
      <c r="J34" s="60"/>
      <c r="K34" s="60"/>
      <c r="L34" s="60"/>
      <c r="M34" s="60"/>
      <c r="N34" s="60"/>
      <c r="O34" s="60"/>
      <c r="P34" s="60"/>
      <c r="Q34" s="60"/>
      <c r="R34" s="60"/>
      <c r="S34" s="60"/>
      <c r="T34" s="60"/>
      <c r="U34" s="61"/>
      <c r="V34" s="325"/>
    </row>
    <row r="35" spans="1:22">
      <c r="V35" s="326"/>
    </row>
    <row r="36" spans="1:22">
      <c r="A36" s="191" t="s">
        <v>532</v>
      </c>
      <c r="B36" s="52" t="s">
        <v>526</v>
      </c>
      <c r="C36" s="191"/>
      <c r="D36" s="191"/>
      <c r="E36" s="191"/>
      <c r="F36" s="191"/>
      <c r="G36" s="191"/>
      <c r="H36" s="191"/>
      <c r="I36" s="191"/>
      <c r="J36" s="191"/>
      <c r="K36" s="191"/>
      <c r="L36" s="191"/>
      <c r="M36" s="191"/>
      <c r="N36" s="191"/>
      <c r="O36" s="191"/>
      <c r="P36" s="191"/>
      <c r="Q36" s="191"/>
      <c r="R36" s="191"/>
      <c r="S36" s="191"/>
      <c r="T36" s="191"/>
      <c r="U36" s="191"/>
      <c r="V36" s="323"/>
    </row>
    <row r="37" spans="1:22">
      <c r="A37" s="196" t="s">
        <v>533</v>
      </c>
      <c r="B37" s="196"/>
      <c r="C37" s="196"/>
      <c r="D37" s="196"/>
      <c r="E37" s="196"/>
      <c r="F37" s="196"/>
      <c r="G37" s="196"/>
      <c r="H37" s="196"/>
      <c r="I37" s="196"/>
      <c r="J37" s="196"/>
      <c r="K37" s="196"/>
      <c r="L37" s="196"/>
      <c r="M37" s="196"/>
      <c r="N37" s="196"/>
      <c r="O37" s="196"/>
      <c r="P37" s="196"/>
      <c r="Q37" s="196"/>
      <c r="R37" s="196"/>
      <c r="S37" s="196"/>
      <c r="T37" s="196"/>
      <c r="U37" s="196"/>
      <c r="V37" s="323"/>
    </row>
    <row r="38" spans="1:22">
      <c r="A38" s="53" t="s">
        <v>108</v>
      </c>
      <c r="B38" s="54" t="s">
        <v>12</v>
      </c>
      <c r="C38" s="198" t="s">
        <v>12</v>
      </c>
      <c r="D38" s="198" t="s">
        <v>13</v>
      </c>
      <c r="E38" s="198" t="s">
        <v>13</v>
      </c>
      <c r="F38" s="198" t="s">
        <v>14</v>
      </c>
      <c r="G38" s="198" t="s">
        <v>15</v>
      </c>
      <c r="H38" s="198" t="s">
        <v>16</v>
      </c>
      <c r="I38" s="198" t="s">
        <v>13</v>
      </c>
      <c r="J38" s="198" t="s">
        <v>14</v>
      </c>
      <c r="K38" s="198" t="s">
        <v>15</v>
      </c>
      <c r="L38" s="198" t="s">
        <v>16</v>
      </c>
      <c r="M38" s="198" t="s">
        <v>13</v>
      </c>
      <c r="N38" s="198" t="s">
        <v>14</v>
      </c>
      <c r="O38" s="198" t="s">
        <v>15</v>
      </c>
      <c r="P38" s="198" t="s">
        <v>16</v>
      </c>
      <c r="Q38" s="198" t="s">
        <v>13</v>
      </c>
      <c r="R38" s="198" t="s">
        <v>14</v>
      </c>
      <c r="S38" s="198" t="s">
        <v>15</v>
      </c>
      <c r="T38" s="198" t="s">
        <v>16</v>
      </c>
      <c r="U38" s="198"/>
      <c r="V38" s="323"/>
    </row>
    <row r="39" spans="1:22">
      <c r="A39" s="55" t="s">
        <v>528</v>
      </c>
      <c r="B39" s="56">
        <v>2019</v>
      </c>
      <c r="C39" s="210">
        <v>2023</v>
      </c>
      <c r="D39" s="210">
        <v>2025</v>
      </c>
      <c r="E39" s="210">
        <v>2030</v>
      </c>
      <c r="F39" s="210">
        <v>2030</v>
      </c>
      <c r="G39" s="210">
        <v>2030</v>
      </c>
      <c r="H39" s="210">
        <v>2030</v>
      </c>
      <c r="I39" s="210">
        <v>2035</v>
      </c>
      <c r="J39" s="210">
        <v>2035</v>
      </c>
      <c r="K39" s="210">
        <v>2035</v>
      </c>
      <c r="L39" s="210">
        <v>2035</v>
      </c>
      <c r="M39" s="210">
        <v>2040</v>
      </c>
      <c r="N39" s="210">
        <v>2040</v>
      </c>
      <c r="O39" s="210">
        <v>2040</v>
      </c>
      <c r="P39" s="210">
        <v>2040</v>
      </c>
      <c r="Q39" s="210">
        <v>2050</v>
      </c>
      <c r="R39" s="210">
        <v>2050</v>
      </c>
      <c r="S39" s="210">
        <v>2050</v>
      </c>
      <c r="T39" s="210">
        <v>2050</v>
      </c>
      <c r="U39" s="211" t="s">
        <v>218</v>
      </c>
      <c r="V39" s="323"/>
    </row>
    <row r="40" spans="1:22">
      <c r="A40" s="53" t="s">
        <v>99</v>
      </c>
      <c r="B40" s="57">
        <f t="shared" ref="B40:S40" si="2">SUM(B41:B44)</f>
        <v>3.6967243547190001</v>
      </c>
      <c r="C40" s="58">
        <f t="shared" si="2"/>
        <v>11.472222222222221</v>
      </c>
      <c r="D40" s="58">
        <f t="shared" si="2"/>
        <v>18.112790490363</v>
      </c>
      <c r="E40" s="58">
        <f t="shared" si="2"/>
        <v>52.08772049159721</v>
      </c>
      <c r="F40" s="58">
        <f t="shared" si="2"/>
        <v>52.08772049159721</v>
      </c>
      <c r="G40" s="58">
        <f t="shared" si="2"/>
        <v>51.873790313127998</v>
      </c>
      <c r="H40" s="58">
        <f t="shared" si="2"/>
        <v>51.873790313127998</v>
      </c>
      <c r="I40" s="58">
        <f t="shared" si="2"/>
        <v>123.8149068177284</v>
      </c>
      <c r="J40" s="58">
        <f t="shared" si="2"/>
        <v>137.7748435301948</v>
      </c>
      <c r="K40" s="58">
        <f t="shared" si="2"/>
        <v>114.19398155068346</v>
      </c>
      <c r="L40" s="58">
        <f t="shared" si="2"/>
        <v>106.20818459283923</v>
      </c>
      <c r="M40" s="58">
        <f t="shared" si="2"/>
        <v>198.56922571305509</v>
      </c>
      <c r="N40" s="58">
        <f t="shared" si="2"/>
        <v>220.35661988074622</v>
      </c>
      <c r="O40" s="58">
        <f t="shared" si="2"/>
        <v>164.29782094557669</v>
      </c>
      <c r="P40" s="58">
        <f t="shared" si="2"/>
        <v>164.29714923952483</v>
      </c>
      <c r="Q40" s="58">
        <f t="shared" si="2"/>
        <v>288.30135754255082</v>
      </c>
      <c r="R40" s="58">
        <f t="shared" si="2"/>
        <v>311.46580274938191</v>
      </c>
      <c r="S40" s="58">
        <f t="shared" si="2"/>
        <v>220.53880580361687</v>
      </c>
      <c r="T40" s="58">
        <f>SUM(T41:T44)</f>
        <v>172.31716891215243</v>
      </c>
      <c r="U40" s="2" t="s">
        <v>32</v>
      </c>
      <c r="V40" s="324"/>
    </row>
    <row r="41" spans="1:22">
      <c r="A41" s="47" t="s">
        <v>534</v>
      </c>
      <c r="B41" s="59">
        <f>[3]DASHBOARD!F583</f>
        <v>3.6967243547190001</v>
      </c>
      <c r="C41" s="60">
        <f>[3]DASHBOARD!G583</f>
        <v>11.472222222222221</v>
      </c>
      <c r="D41" s="60">
        <f>[3]DASHBOARD!H583</f>
        <v>18.112790490363</v>
      </c>
      <c r="E41" s="60">
        <f>[3]DASHBOARD!I583</f>
        <v>51.873790313127998</v>
      </c>
      <c r="F41" s="60">
        <f>[3]DASHBOARD!J583</f>
        <v>51.873790313127998</v>
      </c>
      <c r="G41" s="60">
        <f>[3]DASHBOARD!K583</f>
        <v>51.873790313127998</v>
      </c>
      <c r="H41" s="60">
        <f>[3]DASHBOARD!L583</f>
        <v>51.873790313127998</v>
      </c>
      <c r="I41" s="60">
        <f>[3]DASHBOARD!M583</f>
        <v>112.44048437452001</v>
      </c>
      <c r="J41" s="60">
        <f>[3]DASHBOARD!N583</f>
        <v>118.32884361101998</v>
      </c>
      <c r="K41" s="60">
        <f>[3]DASHBOARD!O583</f>
        <v>103.38147016452</v>
      </c>
      <c r="L41" s="60">
        <f>[3]DASHBOARD!P583</f>
        <v>103.38147016452</v>
      </c>
      <c r="M41" s="60">
        <f>[3]DASHBOARD!Q583</f>
        <v>162.78370420289502</v>
      </c>
      <c r="N41" s="60">
        <f>[3]DASHBOARD!R583</f>
        <v>135.56765869289501</v>
      </c>
      <c r="O41" s="60">
        <f>[3]DASHBOARD!S583</f>
        <v>144.63967386289502</v>
      </c>
      <c r="P41" s="60">
        <f>[3]DASHBOARD!T583</f>
        <v>144.63967386289502</v>
      </c>
      <c r="Q41" s="60">
        <f>[3]DASHBOARD!U583</f>
        <v>144.096132588849</v>
      </c>
      <c r="R41" s="60">
        <f>[3]DASHBOARD!V583</f>
        <v>107.944438772849</v>
      </c>
      <c r="S41" s="60">
        <f>[3]DASHBOARD!W583</f>
        <v>135.05820913484899</v>
      </c>
      <c r="T41" s="60">
        <f>[3]DASHBOARD!X583</f>
        <v>144.096132588849</v>
      </c>
      <c r="U41" s="61" t="s">
        <v>32</v>
      </c>
      <c r="V41" s="325"/>
    </row>
    <row r="42" spans="1:22">
      <c r="A42" s="47" t="s">
        <v>535</v>
      </c>
      <c r="B42" s="59">
        <f>[3]DASHBOARD!F654</f>
        <v>0</v>
      </c>
      <c r="C42" s="74">
        <f>[3]DASHBOARD!G654</f>
        <v>0</v>
      </c>
      <c r="D42" s="74">
        <f>[3]DASHBOARD!H654</f>
        <v>0</v>
      </c>
      <c r="E42" s="74">
        <f>[3]DASHBOARD!I654</f>
        <v>0</v>
      </c>
      <c r="F42" s="74">
        <f>[3]DASHBOARD!J654</f>
        <v>0</v>
      </c>
      <c r="G42" s="74">
        <f>[3]DASHBOARD!K654</f>
        <v>0</v>
      </c>
      <c r="H42" s="74">
        <f>[3]DASHBOARD!L654</f>
        <v>0</v>
      </c>
      <c r="I42" s="74">
        <f>[3]DASHBOARD!M654</f>
        <v>8.4003632205440724</v>
      </c>
      <c r="J42" s="74">
        <f>[3]DASHBOARD!N654</f>
        <v>13.852036911936846</v>
      </c>
      <c r="K42" s="74">
        <f>[3]DASHBOARD!O654</f>
        <v>6.232598181994355</v>
      </c>
      <c r="L42" s="74">
        <f>[3]DASHBOARD!P654</f>
        <v>1.1043103179283644</v>
      </c>
      <c r="M42" s="74">
        <f>[3]DASHBOARD!Q654</f>
        <v>23.654937364087647</v>
      </c>
      <c r="N42" s="74">
        <f>[3]DASHBOARD!R654</f>
        <v>55.815226301001054</v>
      </c>
      <c r="O42" s="74">
        <f>[3]DASHBOARD!S654</f>
        <v>14.051818419305857</v>
      </c>
      <c r="P42" s="74">
        <f>[3]DASHBOARD!T654</f>
        <v>14.223722499818075</v>
      </c>
      <c r="Q42" s="74">
        <f>[3]DASHBOARD!U654</f>
        <v>74.674345641847665</v>
      </c>
      <c r="R42" s="74">
        <f>[3]DASHBOARD!V654</f>
        <v>111.55171875558915</v>
      </c>
      <c r="S42" s="74">
        <f>[3]DASHBOARD!W654</f>
        <v>54.757138323471999</v>
      </c>
      <c r="T42" s="74">
        <f>[3]DASHBOARD!X654</f>
        <v>19.760851097603069</v>
      </c>
      <c r="U42" s="61" t="s">
        <v>32</v>
      </c>
      <c r="V42" s="325"/>
    </row>
    <row r="43" spans="1:22" s="52" customFormat="1">
      <c r="A43" s="47" t="s">
        <v>536</v>
      </c>
      <c r="B43" s="59">
        <v>0</v>
      </c>
      <c r="C43" s="74">
        <f>[3]DASHBOARD!G803</f>
        <v>0</v>
      </c>
      <c r="D43" s="74">
        <f>[3]DASHBOARD!H803</f>
        <v>0</v>
      </c>
      <c r="E43" s="74">
        <f>[3]DASHBOARD!I803</f>
        <v>0</v>
      </c>
      <c r="F43" s="74">
        <f>[3]DASHBOARD!J803</f>
        <v>0</v>
      </c>
      <c r="G43" s="74">
        <f>[3]DASHBOARD!K803</f>
        <v>0</v>
      </c>
      <c r="H43" s="74">
        <f>[3]DASHBOARD!L803</f>
        <v>0</v>
      </c>
      <c r="I43" s="74">
        <f>[3]DASHBOARD!M803</f>
        <v>2.7475838654941556</v>
      </c>
      <c r="J43" s="74">
        <f>[3]DASHBOARD!N803</f>
        <v>5.367487650067825</v>
      </c>
      <c r="K43" s="74">
        <f>[3]DASHBOARD!O803</f>
        <v>4.3534378469989221</v>
      </c>
      <c r="L43" s="74">
        <f>[3]DASHBOARD!P803</f>
        <v>1.4959287532207</v>
      </c>
      <c r="M43" s="74">
        <f>[3]DASHBOARD!Q803</f>
        <v>11.903783767810289</v>
      </c>
      <c r="N43" s="74">
        <f>[3]DASHBOARD!R803</f>
        <v>28.746934508588055</v>
      </c>
      <c r="O43" s="74">
        <f>[3]DASHBOARD!S803</f>
        <v>5.3795282851137163</v>
      </c>
      <c r="P43" s="74">
        <f>[3]DASHBOARD!T803</f>
        <v>5.2069524985496018</v>
      </c>
      <c r="Q43" s="74">
        <f>[3]DASHBOARD!U803</f>
        <v>51.229084555367443</v>
      </c>
      <c r="R43" s="74">
        <f>[3]DASHBOARD!V803</f>
        <v>64.629927127920354</v>
      </c>
      <c r="S43" s="74">
        <f>[3]DASHBOARD!W803</f>
        <v>30.497510261882471</v>
      </c>
      <c r="T43" s="74">
        <f>[3]DASHBOARD!X803</f>
        <v>8.2342371422869327</v>
      </c>
      <c r="U43" s="117" t="s">
        <v>32</v>
      </c>
      <c r="V43" s="327"/>
    </row>
    <row r="44" spans="1:22">
      <c r="A44" s="47" t="s">
        <v>537</v>
      </c>
      <c r="B44" s="59">
        <v>0</v>
      </c>
      <c r="C44" s="60">
        <f>[3]DASHBOARD!G802</f>
        <v>0</v>
      </c>
      <c r="D44" s="60">
        <f>[3]DASHBOARD!H802</f>
        <v>0</v>
      </c>
      <c r="E44" s="60">
        <f>[3]DASHBOARD!I802</f>
        <v>0.213930178469215</v>
      </c>
      <c r="F44" s="60">
        <f>[3]DASHBOARD!J802</f>
        <v>0.213930178469215</v>
      </c>
      <c r="G44" s="60">
        <f>[3]DASHBOARD!K802</f>
        <v>0</v>
      </c>
      <c r="H44" s="60">
        <f>[3]DASHBOARD!L802</f>
        <v>0</v>
      </c>
      <c r="I44" s="60">
        <f>[3]DASHBOARD!M802</f>
        <v>0.2264753571701692</v>
      </c>
      <c r="J44" s="60">
        <f>[3]DASHBOARD!N802</f>
        <v>0.2264753571701692</v>
      </c>
      <c r="K44" s="60">
        <f>[3]DASHBOARD!O802</f>
        <v>0.2264753571701692</v>
      </c>
      <c r="L44" s="60">
        <f>[3]DASHBOARD!P802</f>
        <v>0.2264753571701692</v>
      </c>
      <c r="M44" s="60">
        <f>[3]DASHBOARD!Q802</f>
        <v>0.22680037826209953</v>
      </c>
      <c r="N44" s="60">
        <f>[3]DASHBOARD!R802</f>
        <v>0.22680037826209953</v>
      </c>
      <c r="O44" s="60">
        <f>[3]DASHBOARD!S802</f>
        <v>0.22680037826209953</v>
      </c>
      <c r="P44" s="60">
        <f>[3]DASHBOARD!T802</f>
        <v>0.22680037826209953</v>
      </c>
      <c r="Q44" s="60">
        <f>[3]DASHBOARD!U802</f>
        <v>18.301794756486764</v>
      </c>
      <c r="R44" s="60">
        <f>[3]DASHBOARD!V802</f>
        <v>27.339718093023432</v>
      </c>
      <c r="S44" s="60">
        <f>[3]DASHBOARD!W802</f>
        <v>0.22594808341341679</v>
      </c>
      <c r="T44" s="60">
        <f>[3]DASHBOARD!X802</f>
        <v>0.22594808341341679</v>
      </c>
      <c r="U44" s="61" t="s">
        <v>32</v>
      </c>
      <c r="V44" s="325"/>
    </row>
    <row r="45" spans="1:22">
      <c r="A45" s="52"/>
      <c r="B45" s="191"/>
      <c r="C45" s="191"/>
      <c r="D45" s="191"/>
      <c r="E45" s="191"/>
      <c r="F45" s="191"/>
      <c r="G45" s="191"/>
      <c r="H45" s="191"/>
      <c r="I45" s="191"/>
      <c r="J45" s="191"/>
      <c r="K45" s="191"/>
      <c r="L45" s="191"/>
      <c r="M45" s="191"/>
      <c r="N45" s="191"/>
      <c r="O45" s="191"/>
      <c r="P45" s="191"/>
      <c r="Q45" s="191"/>
      <c r="R45" s="191"/>
      <c r="S45" s="191"/>
      <c r="T45" s="191"/>
      <c r="U45" s="191"/>
      <c r="V45" s="323"/>
    </row>
    <row r="46" spans="1:22">
      <c r="A46" s="63"/>
      <c r="B46" s="59"/>
      <c r="C46" s="60"/>
      <c r="D46" s="60"/>
      <c r="E46" s="60"/>
      <c r="F46" s="60"/>
      <c r="G46" s="60"/>
      <c r="H46" s="60"/>
      <c r="I46" s="60"/>
      <c r="J46" s="60"/>
      <c r="K46" s="60"/>
      <c r="L46" s="60"/>
      <c r="M46" s="60"/>
      <c r="N46" s="60"/>
      <c r="O46" s="60"/>
      <c r="P46" s="60"/>
      <c r="Q46" s="60"/>
      <c r="R46" s="60"/>
      <c r="S46" s="60"/>
      <c r="T46" s="60"/>
      <c r="U46" s="61"/>
      <c r="V46" s="61"/>
    </row>
    <row r="47" spans="1:22">
      <c r="A47" s="59"/>
      <c r="B47" s="59"/>
      <c r="C47" s="60"/>
      <c r="D47" s="60"/>
      <c r="E47" s="60"/>
      <c r="F47" s="60"/>
      <c r="G47" s="60"/>
      <c r="H47" s="60"/>
      <c r="I47" s="60"/>
      <c r="J47" s="60"/>
      <c r="K47" s="60"/>
      <c r="L47" s="60"/>
      <c r="M47" s="60"/>
      <c r="N47" s="60"/>
      <c r="O47" s="60"/>
      <c r="P47" s="60"/>
      <c r="Q47" s="60"/>
      <c r="R47" s="60"/>
      <c r="S47" s="60"/>
      <c r="T47" s="60"/>
      <c r="U47" s="61"/>
      <c r="V47" s="61"/>
    </row>
    <row r="48" spans="1:22">
      <c r="A48" s="191" t="s">
        <v>538</v>
      </c>
      <c r="B48" s="52" t="s">
        <v>526</v>
      </c>
      <c r="C48" s="191"/>
      <c r="D48" s="191"/>
      <c r="E48" s="191"/>
      <c r="F48" s="191"/>
      <c r="G48" s="191"/>
      <c r="H48" s="191"/>
      <c r="I48" s="191"/>
      <c r="J48" s="191"/>
      <c r="K48" s="191"/>
      <c r="L48" s="191"/>
      <c r="M48" s="191"/>
      <c r="N48" s="191"/>
      <c r="O48" s="191"/>
      <c r="P48" s="191"/>
      <c r="Q48" s="191"/>
      <c r="R48" s="191"/>
      <c r="S48" s="191"/>
      <c r="T48" s="191"/>
      <c r="U48" s="191"/>
      <c r="V48" s="191"/>
    </row>
    <row r="49" spans="1:22">
      <c r="A49" s="196" t="s">
        <v>539</v>
      </c>
      <c r="B49" s="196"/>
      <c r="C49" s="196"/>
      <c r="D49" s="196"/>
      <c r="E49" s="196"/>
      <c r="F49" s="196"/>
      <c r="G49" s="196"/>
      <c r="H49" s="196"/>
      <c r="I49" s="196"/>
      <c r="J49" s="196"/>
      <c r="K49" s="196"/>
      <c r="L49" s="196"/>
      <c r="M49" s="196"/>
      <c r="N49" s="196"/>
      <c r="O49" s="196"/>
      <c r="P49" s="196"/>
      <c r="Q49" s="196"/>
      <c r="R49" s="196"/>
      <c r="S49" s="196"/>
      <c r="T49" s="196"/>
      <c r="U49" s="196"/>
      <c r="V49" s="323"/>
    </row>
    <row r="50" spans="1:22">
      <c r="A50" s="53" t="s">
        <v>108</v>
      </c>
      <c r="B50" s="54" t="s">
        <v>12</v>
      </c>
      <c r="C50" s="198" t="s">
        <v>12</v>
      </c>
      <c r="D50" s="198" t="s">
        <v>13</v>
      </c>
      <c r="E50" s="198" t="s">
        <v>13</v>
      </c>
      <c r="F50" s="198" t="s">
        <v>14</v>
      </c>
      <c r="G50" s="198" t="s">
        <v>15</v>
      </c>
      <c r="H50" s="198" t="s">
        <v>16</v>
      </c>
      <c r="I50" s="198" t="s">
        <v>13</v>
      </c>
      <c r="J50" s="198" t="s">
        <v>14</v>
      </c>
      <c r="K50" s="198" t="s">
        <v>15</v>
      </c>
      <c r="L50" s="198" t="s">
        <v>16</v>
      </c>
      <c r="M50" s="198" t="s">
        <v>13</v>
      </c>
      <c r="N50" s="198" t="s">
        <v>14</v>
      </c>
      <c r="O50" s="198" t="s">
        <v>15</v>
      </c>
      <c r="P50" s="198" t="s">
        <v>16</v>
      </c>
      <c r="Q50" s="198" t="s">
        <v>13</v>
      </c>
      <c r="R50" s="198" t="s">
        <v>14</v>
      </c>
      <c r="S50" s="198" t="s">
        <v>15</v>
      </c>
      <c r="T50" s="198" t="s">
        <v>16</v>
      </c>
      <c r="U50" s="198"/>
      <c r="V50" s="323"/>
    </row>
    <row r="51" spans="1:22">
      <c r="A51" s="55" t="s">
        <v>528</v>
      </c>
      <c r="B51" s="56">
        <v>2019</v>
      </c>
      <c r="C51" s="210">
        <v>2023</v>
      </c>
      <c r="D51" s="210">
        <v>2025</v>
      </c>
      <c r="E51" s="210">
        <v>2030</v>
      </c>
      <c r="F51" s="210">
        <v>2030</v>
      </c>
      <c r="G51" s="210">
        <v>2030</v>
      </c>
      <c r="H51" s="210">
        <v>2030</v>
      </c>
      <c r="I51" s="210">
        <v>2035</v>
      </c>
      <c r="J51" s="210">
        <v>2035</v>
      </c>
      <c r="K51" s="210">
        <v>2035</v>
      </c>
      <c r="L51" s="210">
        <v>2035</v>
      </c>
      <c r="M51" s="210">
        <v>2040</v>
      </c>
      <c r="N51" s="210">
        <v>2040</v>
      </c>
      <c r="O51" s="210">
        <v>2040</v>
      </c>
      <c r="P51" s="210">
        <v>2040</v>
      </c>
      <c r="Q51" s="210">
        <v>2050</v>
      </c>
      <c r="R51" s="210">
        <v>2050</v>
      </c>
      <c r="S51" s="210">
        <v>2050</v>
      </c>
      <c r="T51" s="210">
        <v>2050</v>
      </c>
      <c r="U51" s="211" t="s">
        <v>218</v>
      </c>
      <c r="V51" s="323"/>
    </row>
    <row r="52" spans="1:22">
      <c r="A52" s="53" t="str">
        <f>[2]DASHBOARD!E511</f>
        <v>Wind onshore</v>
      </c>
      <c r="B52" s="57">
        <f>[2]DASHBOARD!F511</f>
        <v>3.5273498567935384</v>
      </c>
      <c r="C52" s="58">
        <f>[2]DASHBOARD!G511</f>
        <v>6.8120000000000003</v>
      </c>
      <c r="D52" s="58">
        <f>[2]DASHBOARD!H511</f>
        <v>7.1779999999999999</v>
      </c>
      <c r="E52" s="58">
        <f>[2]DASHBOARD!I511</f>
        <v>8.1080000000000005</v>
      </c>
      <c r="F52" s="58">
        <f>[2]DASHBOARD!J511</f>
        <v>9.5139999999999993</v>
      </c>
      <c r="G52" s="58">
        <f>[2]DASHBOARD!K511</f>
        <v>7.5629999999999997</v>
      </c>
      <c r="H52" s="58">
        <f>[2]DASHBOARD!L511</f>
        <v>7.5640000000000001</v>
      </c>
      <c r="I52" s="58">
        <f>[2]DASHBOARD!M511</f>
        <v>9.3309999999999995</v>
      </c>
      <c r="J52" s="58">
        <f>[2]DASHBOARD!N511</f>
        <v>12</v>
      </c>
      <c r="K52" s="58">
        <f>[2]DASHBOARD!O511</f>
        <v>8.173</v>
      </c>
      <c r="L52" s="58">
        <f>[2]DASHBOARD!P511</f>
        <v>8.173</v>
      </c>
      <c r="M52" s="58">
        <f>[2]DASHBOARD!Q511</f>
        <v>10.554</v>
      </c>
      <c r="N52" s="58">
        <f>[2]DASHBOARD!R511</f>
        <v>13.666</v>
      </c>
      <c r="O52" s="58">
        <f>[2]DASHBOARD!S511</f>
        <v>8.782</v>
      </c>
      <c r="P52" s="58">
        <f>[2]DASHBOARD!T511</f>
        <v>8.782</v>
      </c>
      <c r="Q52" s="58">
        <f>[2]DASHBOARD!U511</f>
        <v>13</v>
      </c>
      <c r="R52" s="58">
        <f>[2]DASHBOARD!V511</f>
        <v>17</v>
      </c>
      <c r="S52" s="58">
        <f>[2]DASHBOARD!W511</f>
        <v>10</v>
      </c>
      <c r="T52" s="58">
        <f>[2]DASHBOARD!X511</f>
        <v>10</v>
      </c>
      <c r="U52" s="2" t="s">
        <v>100</v>
      </c>
      <c r="V52" s="324"/>
    </row>
    <row r="53" spans="1:22">
      <c r="V53" s="326"/>
    </row>
    <row r="54" spans="1:22" s="62" customFormat="1">
      <c r="A54" s="191" t="s">
        <v>538</v>
      </c>
      <c r="B54" s="62" t="s">
        <v>529</v>
      </c>
      <c r="V54" s="328"/>
    </row>
    <row r="55" spans="1:22">
      <c r="A55" s="196" t="s">
        <v>539</v>
      </c>
      <c r="B55" s="196"/>
      <c r="C55" s="196"/>
      <c r="D55" s="196"/>
      <c r="E55" s="196"/>
      <c r="F55" s="196"/>
      <c r="G55" s="196"/>
      <c r="H55" s="196"/>
      <c r="I55" s="196"/>
      <c r="J55" s="196"/>
      <c r="K55" s="196"/>
      <c r="L55" s="196"/>
      <c r="M55" s="196"/>
      <c r="N55" s="196"/>
      <c r="O55" s="196"/>
      <c r="P55" s="196"/>
      <c r="Q55" s="196"/>
      <c r="R55" s="196"/>
      <c r="S55" s="196"/>
      <c r="T55" s="196"/>
      <c r="U55" s="196"/>
      <c r="V55" s="323"/>
    </row>
    <row r="56" spans="1:22">
      <c r="A56" s="53" t="s">
        <v>108</v>
      </c>
      <c r="B56" s="54" t="s">
        <v>12</v>
      </c>
      <c r="C56" s="198" t="s">
        <v>12</v>
      </c>
      <c r="D56" s="198" t="s">
        <v>13</v>
      </c>
      <c r="E56" s="198" t="s">
        <v>13</v>
      </c>
      <c r="F56" s="198" t="s">
        <v>14</v>
      </c>
      <c r="G56" s="198" t="s">
        <v>15</v>
      </c>
      <c r="H56" s="198" t="s">
        <v>16</v>
      </c>
      <c r="I56" s="198" t="s">
        <v>13</v>
      </c>
      <c r="J56" s="198" t="s">
        <v>14</v>
      </c>
      <c r="K56" s="198" t="s">
        <v>15</v>
      </c>
      <c r="L56" s="198" t="s">
        <v>16</v>
      </c>
      <c r="M56" s="198" t="s">
        <v>13</v>
      </c>
      <c r="N56" s="198" t="s">
        <v>14</v>
      </c>
      <c r="O56" s="198" t="s">
        <v>15</v>
      </c>
      <c r="P56" s="198" t="s">
        <v>16</v>
      </c>
      <c r="Q56" s="198" t="s">
        <v>13</v>
      </c>
      <c r="R56" s="198" t="s">
        <v>14</v>
      </c>
      <c r="S56" s="198" t="s">
        <v>15</v>
      </c>
      <c r="T56" s="198" t="s">
        <v>16</v>
      </c>
      <c r="U56" s="198"/>
      <c r="V56" s="323"/>
    </row>
    <row r="57" spans="1:22">
      <c r="A57" s="55" t="s">
        <v>528</v>
      </c>
      <c r="B57" s="56">
        <v>2019</v>
      </c>
      <c r="C57" s="210">
        <v>2023</v>
      </c>
      <c r="D57" s="210">
        <v>2025</v>
      </c>
      <c r="E57" s="210">
        <v>2030</v>
      </c>
      <c r="F57" s="210">
        <v>2030</v>
      </c>
      <c r="G57" s="210">
        <v>2030</v>
      </c>
      <c r="H57" s="210">
        <v>2030</v>
      </c>
      <c r="I57" s="210">
        <v>2035</v>
      </c>
      <c r="J57" s="210">
        <v>2035</v>
      </c>
      <c r="K57" s="210">
        <v>2035</v>
      </c>
      <c r="L57" s="210">
        <v>2035</v>
      </c>
      <c r="M57" s="210">
        <v>2040</v>
      </c>
      <c r="N57" s="210">
        <v>2040</v>
      </c>
      <c r="O57" s="210">
        <v>2040</v>
      </c>
      <c r="P57" s="210">
        <v>2040</v>
      </c>
      <c r="Q57" s="210">
        <v>2050</v>
      </c>
      <c r="R57" s="210">
        <v>2050</v>
      </c>
      <c r="S57" s="210">
        <v>2050</v>
      </c>
      <c r="T57" s="210">
        <v>2050</v>
      </c>
      <c r="U57" s="211" t="s">
        <v>218</v>
      </c>
      <c r="V57" s="323"/>
    </row>
    <row r="58" spans="1:22">
      <c r="A58" s="53" t="s">
        <v>83</v>
      </c>
      <c r="B58" s="57">
        <v>3.5273498567935384</v>
      </c>
      <c r="C58" s="58">
        <v>6.8120000000000003</v>
      </c>
      <c r="D58" s="58">
        <v>7.1779999999999999</v>
      </c>
      <c r="E58" s="58">
        <v>8.1080000000000005</v>
      </c>
      <c r="F58" s="58">
        <v>9.5139999999999993</v>
      </c>
      <c r="G58" s="58">
        <v>7.5629999999999997</v>
      </c>
      <c r="H58" s="58">
        <v>7.5640000000000001</v>
      </c>
      <c r="I58" s="58">
        <v>9.3309999999999995</v>
      </c>
      <c r="J58" s="58">
        <v>12</v>
      </c>
      <c r="K58" s="58">
        <v>8.173</v>
      </c>
      <c r="L58" s="58">
        <v>8.173</v>
      </c>
      <c r="M58" s="58">
        <v>10.554</v>
      </c>
      <c r="N58" s="58">
        <v>13.666</v>
      </c>
      <c r="O58" s="58">
        <v>8.782</v>
      </c>
      <c r="P58" s="58">
        <v>8.782</v>
      </c>
      <c r="Q58" s="58">
        <v>13</v>
      </c>
      <c r="R58" s="58">
        <v>17</v>
      </c>
      <c r="S58" s="58">
        <v>10</v>
      </c>
      <c r="T58" s="58">
        <v>10</v>
      </c>
      <c r="U58" s="2" t="s">
        <v>100</v>
      </c>
      <c r="V58" s="324"/>
    </row>
    <row r="59" spans="1:22">
      <c r="V59" s="326"/>
    </row>
    <row r="60" spans="1:22">
      <c r="A60" s="63"/>
      <c r="B60" s="59"/>
      <c r="C60" s="60"/>
      <c r="D60" s="60"/>
      <c r="E60" s="60"/>
      <c r="F60" s="60"/>
      <c r="G60" s="60"/>
      <c r="H60" s="60"/>
      <c r="I60" s="60"/>
      <c r="J60" s="60"/>
      <c r="K60" s="60"/>
      <c r="L60" s="60"/>
      <c r="M60" s="60"/>
      <c r="N60" s="60"/>
      <c r="O60" s="60"/>
      <c r="P60" s="60"/>
      <c r="Q60" s="60"/>
      <c r="R60" s="60"/>
      <c r="S60" s="60"/>
      <c r="T60" s="60"/>
      <c r="U60" s="61"/>
      <c r="V60" s="325"/>
    </row>
    <row r="61" spans="1:22">
      <c r="V61" s="326"/>
    </row>
    <row r="62" spans="1:22">
      <c r="A62" s="191" t="s">
        <v>540</v>
      </c>
      <c r="B62" s="52" t="s">
        <v>526</v>
      </c>
      <c r="C62" s="191"/>
      <c r="D62" s="191"/>
      <c r="E62" s="191"/>
      <c r="F62" s="191"/>
      <c r="G62" s="191"/>
      <c r="H62" s="191"/>
      <c r="I62" s="191"/>
      <c r="J62" s="191"/>
      <c r="K62" s="191"/>
      <c r="L62" s="191"/>
      <c r="M62" s="191"/>
      <c r="N62" s="191"/>
      <c r="O62" s="191"/>
      <c r="P62" s="191"/>
      <c r="Q62" s="191"/>
      <c r="R62" s="191"/>
      <c r="S62" s="191"/>
      <c r="T62" s="191"/>
      <c r="U62" s="191"/>
      <c r="V62" s="323"/>
    </row>
    <row r="63" spans="1:22">
      <c r="A63" s="196" t="s">
        <v>541</v>
      </c>
      <c r="B63" s="196"/>
      <c r="C63" s="196"/>
      <c r="D63" s="196"/>
      <c r="E63" s="196"/>
      <c r="F63" s="196"/>
      <c r="G63" s="196"/>
      <c r="H63" s="196"/>
      <c r="I63" s="196"/>
      <c r="J63" s="196"/>
      <c r="K63" s="196"/>
      <c r="L63" s="196"/>
      <c r="M63" s="196"/>
      <c r="N63" s="196"/>
      <c r="O63" s="196"/>
      <c r="P63" s="196"/>
      <c r="Q63" s="196"/>
      <c r="R63" s="196"/>
      <c r="S63" s="196"/>
      <c r="T63" s="196"/>
      <c r="U63" s="196"/>
      <c r="V63" s="323"/>
    </row>
    <row r="64" spans="1:22">
      <c r="A64" s="53" t="s">
        <v>108</v>
      </c>
      <c r="B64" s="54" t="s">
        <v>12</v>
      </c>
      <c r="C64" s="198" t="s">
        <v>12</v>
      </c>
      <c r="D64" s="198" t="s">
        <v>13</v>
      </c>
      <c r="E64" s="198" t="s">
        <v>13</v>
      </c>
      <c r="F64" s="198" t="s">
        <v>14</v>
      </c>
      <c r="G64" s="198" t="s">
        <v>15</v>
      </c>
      <c r="H64" s="198" t="s">
        <v>16</v>
      </c>
      <c r="I64" s="198" t="s">
        <v>13</v>
      </c>
      <c r="J64" s="198" t="s">
        <v>14</v>
      </c>
      <c r="K64" s="198" t="s">
        <v>15</v>
      </c>
      <c r="L64" s="198" t="s">
        <v>16</v>
      </c>
      <c r="M64" s="198" t="s">
        <v>13</v>
      </c>
      <c r="N64" s="198" t="s">
        <v>14</v>
      </c>
      <c r="O64" s="198" t="s">
        <v>15</v>
      </c>
      <c r="P64" s="198" t="s">
        <v>16</v>
      </c>
      <c r="Q64" s="198" t="s">
        <v>13</v>
      </c>
      <c r="R64" s="198" t="s">
        <v>14</v>
      </c>
      <c r="S64" s="198" t="s">
        <v>15</v>
      </c>
      <c r="T64" s="198" t="s">
        <v>16</v>
      </c>
      <c r="U64" s="198"/>
      <c r="V64" s="323"/>
    </row>
    <row r="65" spans="1:22">
      <c r="A65" s="55" t="s">
        <v>528</v>
      </c>
      <c r="B65" s="56">
        <v>2019</v>
      </c>
      <c r="C65" s="210">
        <v>2023</v>
      </c>
      <c r="D65" s="210">
        <v>2025</v>
      </c>
      <c r="E65" s="210">
        <v>2030</v>
      </c>
      <c r="F65" s="210">
        <v>2030</v>
      </c>
      <c r="G65" s="210">
        <v>2030</v>
      </c>
      <c r="H65" s="210">
        <v>2030</v>
      </c>
      <c r="I65" s="210">
        <v>2035</v>
      </c>
      <c r="J65" s="210">
        <v>2035</v>
      </c>
      <c r="K65" s="210">
        <v>2035</v>
      </c>
      <c r="L65" s="210">
        <v>2035</v>
      </c>
      <c r="M65" s="210">
        <v>2040</v>
      </c>
      <c r="N65" s="210">
        <v>2040</v>
      </c>
      <c r="O65" s="210">
        <v>2040</v>
      </c>
      <c r="P65" s="210">
        <v>2040</v>
      </c>
      <c r="Q65" s="210">
        <v>2050</v>
      </c>
      <c r="R65" s="210">
        <v>2050</v>
      </c>
      <c r="S65" s="210">
        <v>2050</v>
      </c>
      <c r="T65" s="210">
        <v>2050</v>
      </c>
      <c r="U65" s="211" t="s">
        <v>218</v>
      </c>
      <c r="V65" s="323"/>
    </row>
    <row r="66" spans="1:22">
      <c r="A66" s="53" t="str">
        <f>[2]DASHBOARD!E585</f>
        <v>Wind onshore</v>
      </c>
      <c r="B66" s="57">
        <f>[2]DASHBOARD!F585</f>
        <v>7.8729057158292779</v>
      </c>
      <c r="C66" s="58">
        <f>[2]DASHBOARD!G585</f>
        <v>17.444444444444443</v>
      </c>
      <c r="D66" s="58">
        <f>[2]DASHBOARD!H585</f>
        <v>16.021012806366002</v>
      </c>
      <c r="E66" s="58">
        <f>[2]DASHBOARD!I585</f>
        <v>24.399394516348003</v>
      </c>
      <c r="F66" s="58">
        <f>[2]DASHBOARD!J585</f>
        <v>28.630468602433993</v>
      </c>
      <c r="G66" s="58">
        <f>[2]DASHBOARD!K585</f>
        <v>22.759326680702998</v>
      </c>
      <c r="H66" s="58">
        <f>[2]DASHBOARD!L585</f>
        <v>22.762335979484003</v>
      </c>
      <c r="I66" s="58">
        <f>[2]DASHBOARD!M585</f>
        <v>29.835303532943996</v>
      </c>
      <c r="J66" s="58">
        <f>[2]DASHBOARD!N585</f>
        <v>38.369268288000008</v>
      </c>
      <c r="K66" s="58">
        <f>[2]DASHBOARD!O585</f>
        <v>26.132669143151993</v>
      </c>
      <c r="L66" s="58">
        <f>[2]DASHBOARD!P585</f>
        <v>26.132669143151993</v>
      </c>
      <c r="M66" s="58">
        <f>[2]DASHBOARD!Q585</f>
        <v>33.031788525563996</v>
      </c>
      <c r="N66" s="58">
        <f>[2]DASHBOARD!R585</f>
        <v>42.771690542956009</v>
      </c>
      <c r="O66" s="58">
        <f>[2]DASHBOARD!S585</f>
        <v>27.485803186611996</v>
      </c>
      <c r="P66" s="58">
        <f>[2]DASHBOARD!T585</f>
        <v>27.485803186611996</v>
      </c>
      <c r="Q66" s="58">
        <f>[2]DASHBOARD!U585</f>
        <v>40.480337130999999</v>
      </c>
      <c r="R66" s="58">
        <f>[2]DASHBOARD!V585</f>
        <v>52.935825479000009</v>
      </c>
      <c r="S66" s="58">
        <f>[2]DASHBOARD!W585</f>
        <v>31.13872087</v>
      </c>
      <c r="T66" s="58">
        <f>[2]DASHBOARD!X585</f>
        <v>31.13872087</v>
      </c>
      <c r="U66" s="2" t="s">
        <v>100</v>
      </c>
      <c r="V66" s="324"/>
    </row>
    <row r="67" spans="1:22">
      <c r="V67" s="326"/>
    </row>
    <row r="68" spans="1:22" s="62" customFormat="1">
      <c r="A68" s="191" t="s">
        <v>540</v>
      </c>
      <c r="B68" s="62" t="s">
        <v>529</v>
      </c>
      <c r="V68" s="328"/>
    </row>
    <row r="69" spans="1:22">
      <c r="A69" s="196" t="s">
        <v>541</v>
      </c>
      <c r="B69" s="196"/>
      <c r="C69" s="196"/>
      <c r="D69" s="196"/>
      <c r="E69" s="196"/>
      <c r="F69" s="196"/>
      <c r="G69" s="196"/>
      <c r="H69" s="196"/>
      <c r="I69" s="196"/>
      <c r="J69" s="196"/>
      <c r="K69" s="196"/>
      <c r="L69" s="196"/>
      <c r="M69" s="196"/>
      <c r="N69" s="196"/>
      <c r="O69" s="196"/>
      <c r="P69" s="196"/>
      <c r="Q69" s="196"/>
      <c r="R69" s="196"/>
      <c r="S69" s="196"/>
      <c r="T69" s="196"/>
      <c r="U69" s="196"/>
      <c r="V69" s="323"/>
    </row>
    <row r="70" spans="1:22">
      <c r="A70" s="53" t="s">
        <v>108</v>
      </c>
      <c r="B70" s="54" t="s">
        <v>12</v>
      </c>
      <c r="C70" s="198" t="s">
        <v>12</v>
      </c>
      <c r="D70" s="198" t="s">
        <v>13</v>
      </c>
      <c r="E70" s="198" t="s">
        <v>13</v>
      </c>
      <c r="F70" s="198" t="s">
        <v>14</v>
      </c>
      <c r="G70" s="198" t="s">
        <v>15</v>
      </c>
      <c r="H70" s="198" t="s">
        <v>16</v>
      </c>
      <c r="I70" s="198" t="s">
        <v>13</v>
      </c>
      <c r="J70" s="198" t="s">
        <v>14</v>
      </c>
      <c r="K70" s="198" t="s">
        <v>15</v>
      </c>
      <c r="L70" s="198" t="s">
        <v>16</v>
      </c>
      <c r="M70" s="198" t="s">
        <v>13</v>
      </c>
      <c r="N70" s="198" t="s">
        <v>14</v>
      </c>
      <c r="O70" s="198" t="s">
        <v>15</v>
      </c>
      <c r="P70" s="198" t="s">
        <v>16</v>
      </c>
      <c r="Q70" s="198" t="s">
        <v>13</v>
      </c>
      <c r="R70" s="198" t="s">
        <v>14</v>
      </c>
      <c r="S70" s="198" t="s">
        <v>15</v>
      </c>
      <c r="T70" s="198" t="s">
        <v>16</v>
      </c>
      <c r="U70" s="198"/>
      <c r="V70" s="323"/>
    </row>
    <row r="71" spans="1:22">
      <c r="A71" s="55" t="s">
        <v>528</v>
      </c>
      <c r="B71" s="56">
        <v>2019</v>
      </c>
      <c r="C71" s="210">
        <v>2023</v>
      </c>
      <c r="D71" s="210">
        <v>2025</v>
      </c>
      <c r="E71" s="210">
        <v>2030</v>
      </c>
      <c r="F71" s="210">
        <v>2030</v>
      </c>
      <c r="G71" s="210">
        <v>2030</v>
      </c>
      <c r="H71" s="210">
        <v>2030</v>
      </c>
      <c r="I71" s="210">
        <v>2035</v>
      </c>
      <c r="J71" s="210">
        <v>2035</v>
      </c>
      <c r="K71" s="210">
        <v>2035</v>
      </c>
      <c r="L71" s="210">
        <v>2035</v>
      </c>
      <c r="M71" s="210">
        <v>2040</v>
      </c>
      <c r="N71" s="210">
        <v>2040</v>
      </c>
      <c r="O71" s="210">
        <v>2040</v>
      </c>
      <c r="P71" s="210">
        <v>2040</v>
      </c>
      <c r="Q71" s="210">
        <v>2050</v>
      </c>
      <c r="R71" s="210">
        <v>2050</v>
      </c>
      <c r="S71" s="210">
        <v>2050</v>
      </c>
      <c r="T71" s="210">
        <v>2050</v>
      </c>
      <c r="U71" s="211" t="s">
        <v>218</v>
      </c>
      <c r="V71" s="323"/>
    </row>
    <row r="72" spans="1:22">
      <c r="A72" s="53" t="str">
        <f>'[4]H4.6 Aanbod Elektriciteit'!A76</f>
        <v>Wind op land</v>
      </c>
      <c r="B72" s="57">
        <f>'[4]H4.6 Aanbod Elektriciteit'!B76</f>
        <v>7.8729057158292779</v>
      </c>
      <c r="C72" s="58">
        <f>'[4]H4.6 Aanbod Elektriciteit'!C76</f>
        <v>17.444444444444443</v>
      </c>
      <c r="D72" s="58">
        <f>'[4]H4.6 Aanbod Elektriciteit'!D76</f>
        <v>16.021012806366002</v>
      </c>
      <c r="E72" s="58">
        <f>'[4]H4.6 Aanbod Elektriciteit'!E76</f>
        <v>24.399394516348003</v>
      </c>
      <c r="F72" s="58">
        <f>'[4]H4.6 Aanbod Elektriciteit'!F76</f>
        <v>28.630468602433993</v>
      </c>
      <c r="G72" s="58">
        <f>'[4]H4.6 Aanbod Elektriciteit'!G76</f>
        <v>22.759326680702998</v>
      </c>
      <c r="H72" s="58">
        <f>'[4]H4.6 Aanbod Elektriciteit'!H76</f>
        <v>22.762335979484003</v>
      </c>
      <c r="I72" s="58">
        <f>'[4]H4.6 Aanbod Elektriciteit'!I76</f>
        <v>29.835303532943996</v>
      </c>
      <c r="J72" s="58">
        <f>'[4]H4.6 Aanbod Elektriciteit'!J76</f>
        <v>38.369268288000008</v>
      </c>
      <c r="K72" s="58">
        <f>'[4]H4.6 Aanbod Elektriciteit'!K76</f>
        <v>26.132669143151993</v>
      </c>
      <c r="L72" s="58">
        <f>'[4]H4.6 Aanbod Elektriciteit'!L76</f>
        <v>26.132669143151993</v>
      </c>
      <c r="M72" s="58">
        <f>'[4]H4.6 Aanbod Elektriciteit'!M76</f>
        <v>33.031788525563996</v>
      </c>
      <c r="N72" s="58">
        <f>'[4]H4.6 Aanbod Elektriciteit'!N76</f>
        <v>42.771690542956009</v>
      </c>
      <c r="O72" s="58">
        <f>'[4]H4.6 Aanbod Elektriciteit'!O76</f>
        <v>27.485803186611996</v>
      </c>
      <c r="P72" s="58">
        <f>'[4]H4.6 Aanbod Elektriciteit'!P76</f>
        <v>27.485803186611996</v>
      </c>
      <c r="Q72" s="58">
        <f>'[4]H4.6 Aanbod Elektriciteit'!Q76</f>
        <v>40.480337130999999</v>
      </c>
      <c r="R72" s="58">
        <f>'[4]H4.6 Aanbod Elektriciteit'!R76</f>
        <v>52.935825479000009</v>
      </c>
      <c r="S72" s="58">
        <f>'[4]H4.6 Aanbod Elektriciteit'!S76</f>
        <v>31.13872087</v>
      </c>
      <c r="T72" s="58">
        <f>'[4]H4.6 Aanbod Elektriciteit'!T76</f>
        <v>31.13872087</v>
      </c>
      <c r="U72" s="2" t="str">
        <f>'[4]H4.6 Aanbod Elektriciteit'!U76</f>
        <v>GW</v>
      </c>
      <c r="V72" s="324"/>
    </row>
    <row r="73" spans="1:22">
      <c r="A73" s="63"/>
      <c r="B73" s="59"/>
      <c r="C73" s="60"/>
      <c r="D73" s="60"/>
      <c r="E73" s="60"/>
      <c r="F73" s="60"/>
      <c r="G73" s="60"/>
      <c r="H73" s="60"/>
      <c r="I73" s="60"/>
      <c r="J73" s="60"/>
      <c r="K73" s="60"/>
      <c r="L73" s="60"/>
      <c r="M73" s="60"/>
      <c r="N73" s="60"/>
      <c r="O73" s="60"/>
      <c r="P73" s="60"/>
      <c r="Q73" s="60"/>
      <c r="R73" s="60"/>
      <c r="S73" s="60"/>
      <c r="T73" s="60"/>
      <c r="U73" s="61"/>
      <c r="V73" s="325"/>
    </row>
    <row r="74" spans="1:22">
      <c r="A74" s="59"/>
      <c r="B74" s="59"/>
      <c r="C74" s="60"/>
      <c r="D74" s="60"/>
      <c r="E74" s="60"/>
      <c r="F74" s="60"/>
      <c r="G74" s="60"/>
      <c r="H74" s="60"/>
      <c r="I74" s="60"/>
      <c r="J74" s="60"/>
      <c r="K74" s="60"/>
      <c r="L74" s="60"/>
      <c r="M74" s="60"/>
      <c r="N74" s="60"/>
      <c r="O74" s="60"/>
      <c r="P74" s="60"/>
      <c r="Q74" s="60"/>
      <c r="R74" s="60"/>
      <c r="S74" s="60"/>
      <c r="T74" s="60"/>
      <c r="U74" s="61"/>
      <c r="V74" s="325"/>
    </row>
    <row r="75" spans="1:22">
      <c r="A75" s="191" t="s">
        <v>542</v>
      </c>
      <c r="B75" s="52" t="s">
        <v>526</v>
      </c>
      <c r="C75" s="191"/>
      <c r="D75" s="191"/>
      <c r="E75" s="191"/>
      <c r="F75" s="191"/>
      <c r="G75" s="191"/>
      <c r="H75" s="191"/>
      <c r="I75" s="191"/>
      <c r="J75" s="191"/>
      <c r="K75" s="191"/>
      <c r="L75" s="191"/>
      <c r="M75" s="191"/>
      <c r="N75" s="191"/>
      <c r="O75" s="191"/>
      <c r="P75" s="191"/>
      <c r="Q75" s="191"/>
      <c r="R75" s="191"/>
      <c r="S75" s="191"/>
      <c r="T75" s="191"/>
      <c r="U75" s="191"/>
      <c r="V75" s="323"/>
    </row>
    <row r="76" spans="1:22">
      <c r="A76" s="196" t="s">
        <v>543</v>
      </c>
      <c r="B76" s="196"/>
      <c r="C76" s="196"/>
      <c r="D76" s="196"/>
      <c r="E76" s="196"/>
      <c r="F76" s="196"/>
      <c r="G76" s="196"/>
      <c r="H76" s="196"/>
      <c r="I76" s="196"/>
      <c r="J76" s="196"/>
      <c r="K76" s="196"/>
      <c r="L76" s="196"/>
      <c r="M76" s="196"/>
      <c r="N76" s="196"/>
      <c r="O76" s="196"/>
      <c r="P76" s="196"/>
      <c r="Q76" s="196"/>
      <c r="R76" s="196"/>
      <c r="S76" s="196"/>
      <c r="T76" s="196"/>
      <c r="U76" s="196"/>
      <c r="V76" s="323"/>
    </row>
    <row r="77" spans="1:22">
      <c r="A77" s="53" t="s">
        <v>108</v>
      </c>
      <c r="B77" s="54" t="s">
        <v>12</v>
      </c>
      <c r="C77" s="198" t="s">
        <v>12</v>
      </c>
      <c r="D77" s="198" t="s">
        <v>13</v>
      </c>
      <c r="E77" s="198" t="s">
        <v>13</v>
      </c>
      <c r="F77" s="198" t="s">
        <v>14</v>
      </c>
      <c r="G77" s="198" t="s">
        <v>15</v>
      </c>
      <c r="H77" s="198" t="s">
        <v>16</v>
      </c>
      <c r="I77" s="198" t="s">
        <v>13</v>
      </c>
      <c r="J77" s="198" t="s">
        <v>14</v>
      </c>
      <c r="K77" s="198" t="s">
        <v>15</v>
      </c>
      <c r="L77" s="198" t="s">
        <v>16</v>
      </c>
      <c r="M77" s="198" t="s">
        <v>13</v>
      </c>
      <c r="N77" s="198" t="s">
        <v>14</v>
      </c>
      <c r="O77" s="198" t="s">
        <v>15</v>
      </c>
      <c r="P77" s="198" t="s">
        <v>16</v>
      </c>
      <c r="Q77" s="198" t="s">
        <v>13</v>
      </c>
      <c r="R77" s="198" t="s">
        <v>14</v>
      </c>
      <c r="S77" s="198" t="s">
        <v>15</v>
      </c>
      <c r="T77" s="198" t="s">
        <v>16</v>
      </c>
      <c r="U77" s="198"/>
      <c r="V77" s="323"/>
    </row>
    <row r="78" spans="1:22">
      <c r="A78" s="55" t="s">
        <v>528</v>
      </c>
      <c r="B78" s="56">
        <v>2019</v>
      </c>
      <c r="C78" s="210">
        <v>2023</v>
      </c>
      <c r="D78" s="210">
        <v>2025</v>
      </c>
      <c r="E78" s="210">
        <v>2030</v>
      </c>
      <c r="F78" s="210">
        <v>2030</v>
      </c>
      <c r="G78" s="210">
        <v>2030</v>
      </c>
      <c r="H78" s="210">
        <v>2030</v>
      </c>
      <c r="I78" s="210">
        <v>2035</v>
      </c>
      <c r="J78" s="210">
        <v>2035</v>
      </c>
      <c r="K78" s="210">
        <v>2035</v>
      </c>
      <c r="L78" s="210">
        <v>2035</v>
      </c>
      <c r="M78" s="210">
        <v>2040</v>
      </c>
      <c r="N78" s="210">
        <v>2040</v>
      </c>
      <c r="O78" s="210">
        <v>2040</v>
      </c>
      <c r="P78" s="210">
        <v>2040</v>
      </c>
      <c r="Q78" s="210">
        <v>2050</v>
      </c>
      <c r="R78" s="210">
        <v>2050</v>
      </c>
      <c r="S78" s="210">
        <v>2050</v>
      </c>
      <c r="T78" s="210">
        <v>2050</v>
      </c>
      <c r="U78" s="211" t="s">
        <v>218</v>
      </c>
      <c r="V78" s="323"/>
    </row>
    <row r="79" spans="1:22">
      <c r="A79" s="53" t="s">
        <v>544</v>
      </c>
      <c r="B79" s="57">
        <f t="shared" ref="B79:T79" si="3">SUM(B80:B82)</f>
        <v>6.153919930795845</v>
      </c>
      <c r="C79" s="58">
        <f t="shared" si="3"/>
        <v>23.588509140447172</v>
      </c>
      <c r="D79" s="58">
        <f t="shared" si="3"/>
        <v>33.24213385038</v>
      </c>
      <c r="E79" s="58">
        <f t="shared" si="3"/>
        <v>53.510267700759997</v>
      </c>
      <c r="F79" s="58">
        <f t="shared" si="3"/>
        <v>67.982267700760005</v>
      </c>
      <c r="G79" s="58">
        <f t="shared" si="3"/>
        <v>48.74813385038</v>
      </c>
      <c r="H79" s="58">
        <f t="shared" si="3"/>
        <v>43.532133850380006</v>
      </c>
      <c r="I79" s="58">
        <f t="shared" si="3"/>
        <v>70.937535401519995</v>
      </c>
      <c r="J79" s="58">
        <f t="shared" si="3"/>
        <v>96.796669251899999</v>
      </c>
      <c r="K79" s="58">
        <f t="shared" si="3"/>
        <v>62.628267700760006</v>
      </c>
      <c r="L79" s="58">
        <f t="shared" si="3"/>
        <v>52.738267700759998</v>
      </c>
      <c r="M79" s="58">
        <f t="shared" si="3"/>
        <v>87.106803102279997</v>
      </c>
      <c r="N79" s="58">
        <f t="shared" si="3"/>
        <v>123.17307080304001</v>
      </c>
      <c r="O79" s="58">
        <f t="shared" si="3"/>
        <v>75.797401551139998</v>
      </c>
      <c r="P79" s="58">
        <f t="shared" si="3"/>
        <v>61.234401551139996</v>
      </c>
      <c r="Q79" s="58">
        <f t="shared" si="3"/>
        <v>116.92233850380001</v>
      </c>
      <c r="R79" s="58">
        <f t="shared" si="3"/>
        <v>174.49687390532</v>
      </c>
      <c r="S79" s="58">
        <f t="shared" si="3"/>
        <v>101.06980310228001</v>
      </c>
      <c r="T79" s="58">
        <f t="shared" si="3"/>
        <v>77.159803102279994</v>
      </c>
      <c r="U79" s="2" t="s">
        <v>100</v>
      </c>
      <c r="V79" s="324"/>
    </row>
    <row r="80" spans="1:22">
      <c r="A80" s="47" t="str">
        <f>[2]DASHBOARD!E512</f>
        <v>Solar PV households</v>
      </c>
      <c r="B80" s="59">
        <f>[2]DASHBOARD!F512</f>
        <v>2.849444266638077</v>
      </c>
      <c r="C80" s="60">
        <f>[2]DASHBOARD!G512</f>
        <v>11.2786667262259</v>
      </c>
      <c r="D80" s="60">
        <f>[2]DASHBOARD!H512</f>
        <v>15.257999999999999</v>
      </c>
      <c r="E80" s="60">
        <f>[2]DASHBOARD!I512</f>
        <v>22.53</v>
      </c>
      <c r="F80" s="60">
        <f>[2]DASHBOARD!J512</f>
        <v>26.535</v>
      </c>
      <c r="G80" s="60">
        <f>[2]DASHBOARD!K512</f>
        <v>18.641999999999999</v>
      </c>
      <c r="H80" s="60">
        <f>[2]DASHBOARD!L512</f>
        <v>18.641999999999999</v>
      </c>
      <c r="I80" s="60">
        <f>[2]DASHBOARD!M512</f>
        <v>27.350999999999999</v>
      </c>
      <c r="J80" s="60">
        <f>[2]DASHBOARD!N512</f>
        <v>33.926000000000002</v>
      </c>
      <c r="K80" s="60">
        <f>[2]DASHBOARD!O512</f>
        <v>20.734999999999999</v>
      </c>
      <c r="L80" s="60">
        <f>[2]DASHBOARD!P512</f>
        <v>20.734999999999999</v>
      </c>
      <c r="M80" s="60">
        <f>[2]DASHBOARD!Q512</f>
        <v>31.03</v>
      </c>
      <c r="N80" s="60">
        <f>[2]DASHBOARD!R512</f>
        <v>39.392000000000003</v>
      </c>
      <c r="O80" s="60">
        <f>[2]DASHBOARD!S512</f>
        <v>22.177</v>
      </c>
      <c r="P80" s="60">
        <f>[2]DASHBOARD!T512</f>
        <v>22.177</v>
      </c>
      <c r="Q80" s="60">
        <f>[2]DASHBOARD!U512</f>
        <v>36.536999999999999</v>
      </c>
      <c r="R80" s="60">
        <f>[2]DASHBOARD!V512</f>
        <v>49.844000000000001</v>
      </c>
      <c r="S80" s="60">
        <f>[2]DASHBOARD!W512</f>
        <v>24.204999999999998</v>
      </c>
      <c r="T80" s="60">
        <f>[2]DASHBOARD!X512</f>
        <v>24.204999999999998</v>
      </c>
      <c r="U80" s="61" t="s">
        <v>100</v>
      </c>
      <c r="V80" s="325"/>
    </row>
    <row r="81" spans="1:22">
      <c r="A81" s="47" t="str">
        <f>[2]DASHBOARD!E513</f>
        <v>Solar PV buildings</v>
      </c>
      <c r="B81" s="59">
        <f>[2]DASHBOARD!F513</f>
        <v>2.6241005430505018</v>
      </c>
      <c r="C81" s="60">
        <f>[2]DASHBOARD!G513</f>
        <v>7.9015985084866696</v>
      </c>
      <c r="D81" s="60">
        <f>[2]DASHBOARD!H513</f>
        <v>10.345000000000001</v>
      </c>
      <c r="E81" s="60">
        <f>[2]DASHBOARD!I513</f>
        <v>17.404</v>
      </c>
      <c r="F81" s="60">
        <f>[2]DASHBOARD!J513</f>
        <v>23.719000000000001</v>
      </c>
      <c r="G81" s="60">
        <f>[2]DASHBOARD!K513</f>
        <v>16.532</v>
      </c>
      <c r="H81" s="60">
        <f>[2]DASHBOARD!L513</f>
        <v>13.573</v>
      </c>
      <c r="I81" s="60">
        <f>[2]DASHBOARD!M513</f>
        <v>24.28</v>
      </c>
      <c r="J81" s="60">
        <f>[2]DASHBOARD!N513</f>
        <v>35.066000000000003</v>
      </c>
      <c r="K81" s="60">
        <f>[2]DASHBOARD!O513</f>
        <v>22.59</v>
      </c>
      <c r="L81" s="60">
        <f>[2]DASHBOARD!P513</f>
        <v>17.29</v>
      </c>
      <c r="M81" s="60">
        <f>[2]DASHBOARD!Q513</f>
        <v>31.039000000000001</v>
      </c>
      <c r="N81" s="60">
        <f>[2]DASHBOARD!R513</f>
        <v>45.901000000000003</v>
      </c>
      <c r="O81" s="60">
        <f>[2]DASHBOARD!S513</f>
        <v>28.588999999999999</v>
      </c>
      <c r="P81" s="60">
        <f>[2]DASHBOARD!T513</f>
        <v>20.948</v>
      </c>
      <c r="Q81" s="60">
        <f>[2]DASHBOARD!U513</f>
        <v>43.886000000000003</v>
      </c>
      <c r="R81" s="60">
        <f>[2]DASHBOARD!V513</f>
        <v>66.623000000000005</v>
      </c>
      <c r="S81" s="60">
        <f>[2]DASHBOARD!W513</f>
        <v>40.374000000000002</v>
      </c>
      <c r="T81" s="60">
        <f>[2]DASHBOARD!X513</f>
        <v>28.052</v>
      </c>
      <c r="U81" s="61" t="s">
        <v>100</v>
      </c>
      <c r="V81" s="325"/>
    </row>
    <row r="82" spans="1:22">
      <c r="A82" s="47" t="str">
        <f>[2]DASHBOARD!E514</f>
        <v>Solar PV field</v>
      </c>
      <c r="B82" s="59">
        <f>[2]DASHBOARD!F514</f>
        <v>0.68037512110726595</v>
      </c>
      <c r="C82" s="60">
        <f>[2]DASHBOARD!G514</f>
        <v>4.4082439057345999</v>
      </c>
      <c r="D82" s="60">
        <f>[2]DASHBOARD!H514</f>
        <v>7.6391338503799995</v>
      </c>
      <c r="E82" s="60">
        <f>[2]DASHBOARD!I514</f>
        <v>13.576267700759999</v>
      </c>
      <c r="F82" s="60">
        <f>[2]DASHBOARD!J514</f>
        <v>17.72826770076</v>
      </c>
      <c r="G82" s="60">
        <f>[2]DASHBOARD!K514</f>
        <v>13.574133850379999</v>
      </c>
      <c r="H82" s="60">
        <f>[2]DASHBOARD!L514</f>
        <v>11.317133850379999</v>
      </c>
      <c r="I82" s="60">
        <f>[2]DASHBOARD!M514</f>
        <v>19.306535401519998</v>
      </c>
      <c r="J82" s="60">
        <f>[2]DASHBOARD!N514</f>
        <v>27.804669251899998</v>
      </c>
      <c r="K82" s="60">
        <f>[2]DASHBOARD!O514</f>
        <v>19.303267700759999</v>
      </c>
      <c r="L82" s="60">
        <f>[2]DASHBOARD!P514</f>
        <v>14.713267700759999</v>
      </c>
      <c r="M82" s="60">
        <f>[2]DASHBOARD!Q514</f>
        <v>25.037803102279998</v>
      </c>
      <c r="N82" s="60">
        <f>[2]DASHBOARD!R514</f>
        <v>37.880070803039999</v>
      </c>
      <c r="O82" s="60">
        <f>[2]DASHBOARD!S514</f>
        <v>25.03140155114</v>
      </c>
      <c r="P82" s="60">
        <f>[2]DASHBOARD!T514</f>
        <v>18.109401551139999</v>
      </c>
      <c r="Q82" s="60">
        <f>[2]DASHBOARD!U514</f>
        <v>36.499338503799997</v>
      </c>
      <c r="R82" s="60">
        <f>[2]DASHBOARD!V514</f>
        <v>58.029873905319995</v>
      </c>
      <c r="S82" s="60">
        <f>[2]DASHBOARD!W514</f>
        <v>36.490803102279997</v>
      </c>
      <c r="T82" s="60">
        <f>[2]DASHBOARD!X514</f>
        <v>24.90280310228</v>
      </c>
      <c r="U82" s="61" t="s">
        <v>100</v>
      </c>
      <c r="V82" s="325"/>
    </row>
    <row r="83" spans="1:22">
      <c r="A83" s="48"/>
      <c r="B83" s="59"/>
      <c r="C83" s="60"/>
      <c r="D83" s="60"/>
      <c r="E83" s="60"/>
      <c r="F83" s="60"/>
      <c r="G83" s="60"/>
      <c r="H83" s="60"/>
      <c r="I83" s="60"/>
      <c r="J83" s="60"/>
      <c r="K83" s="60"/>
      <c r="L83" s="60"/>
      <c r="M83" s="60"/>
      <c r="N83" s="60"/>
      <c r="O83" s="60"/>
      <c r="P83" s="60"/>
      <c r="Q83" s="60"/>
      <c r="R83" s="60"/>
      <c r="S83" s="60"/>
      <c r="T83" s="60"/>
      <c r="U83" s="61"/>
      <c r="V83" s="325"/>
    </row>
    <row r="84" spans="1:22">
      <c r="V84" s="326"/>
    </row>
    <row r="85" spans="1:22" s="62" customFormat="1">
      <c r="A85" s="191" t="s">
        <v>542</v>
      </c>
      <c r="B85" s="62" t="s">
        <v>529</v>
      </c>
      <c r="V85" s="328"/>
    </row>
    <row r="86" spans="1:22">
      <c r="A86" s="196" t="s">
        <v>543</v>
      </c>
      <c r="B86" s="196"/>
      <c r="C86" s="196"/>
      <c r="D86" s="196"/>
      <c r="E86" s="196"/>
      <c r="F86" s="196"/>
      <c r="G86" s="196"/>
      <c r="H86" s="196"/>
      <c r="I86" s="196"/>
      <c r="J86" s="196"/>
      <c r="K86" s="196"/>
      <c r="L86" s="196"/>
      <c r="M86" s="196"/>
      <c r="N86" s="196"/>
      <c r="O86" s="196"/>
      <c r="P86" s="196"/>
      <c r="Q86" s="196"/>
      <c r="R86" s="196"/>
      <c r="S86" s="196"/>
      <c r="T86" s="196"/>
      <c r="U86" s="196"/>
      <c r="V86" s="323"/>
    </row>
    <row r="87" spans="1:22">
      <c r="A87" s="53" t="s">
        <v>108</v>
      </c>
      <c r="B87" s="54" t="s">
        <v>12</v>
      </c>
      <c r="C87" s="198" t="s">
        <v>12</v>
      </c>
      <c r="D87" s="198" t="s">
        <v>13</v>
      </c>
      <c r="E87" s="198" t="s">
        <v>13</v>
      </c>
      <c r="F87" s="198" t="s">
        <v>14</v>
      </c>
      <c r="G87" s="198" t="s">
        <v>15</v>
      </c>
      <c r="H87" s="198" t="s">
        <v>16</v>
      </c>
      <c r="I87" s="198" t="s">
        <v>13</v>
      </c>
      <c r="J87" s="198" t="s">
        <v>14</v>
      </c>
      <c r="K87" s="198" t="s">
        <v>15</v>
      </c>
      <c r="L87" s="198" t="s">
        <v>16</v>
      </c>
      <c r="M87" s="198" t="s">
        <v>13</v>
      </c>
      <c r="N87" s="198" t="s">
        <v>14</v>
      </c>
      <c r="O87" s="198" t="s">
        <v>15</v>
      </c>
      <c r="P87" s="198" t="s">
        <v>16</v>
      </c>
      <c r="Q87" s="198" t="s">
        <v>13</v>
      </c>
      <c r="R87" s="198" t="s">
        <v>14</v>
      </c>
      <c r="S87" s="198" t="s">
        <v>15</v>
      </c>
      <c r="T87" s="198" t="s">
        <v>16</v>
      </c>
      <c r="U87" s="198"/>
      <c r="V87" s="323"/>
    </row>
    <row r="88" spans="1:22">
      <c r="A88" s="55" t="s">
        <v>528</v>
      </c>
      <c r="B88" s="56">
        <v>2019</v>
      </c>
      <c r="C88" s="210">
        <v>2023</v>
      </c>
      <c r="D88" s="210">
        <v>2025</v>
      </c>
      <c r="E88" s="210">
        <v>2030</v>
      </c>
      <c r="F88" s="210">
        <v>2030</v>
      </c>
      <c r="G88" s="210">
        <v>2030</v>
      </c>
      <c r="H88" s="210">
        <v>2030</v>
      </c>
      <c r="I88" s="210">
        <v>2035</v>
      </c>
      <c r="J88" s="210">
        <v>2035</v>
      </c>
      <c r="K88" s="210">
        <v>2035</v>
      </c>
      <c r="L88" s="210">
        <v>2035</v>
      </c>
      <c r="M88" s="210">
        <v>2040</v>
      </c>
      <c r="N88" s="210">
        <v>2040</v>
      </c>
      <c r="O88" s="210">
        <v>2040</v>
      </c>
      <c r="P88" s="210">
        <v>2040</v>
      </c>
      <c r="Q88" s="210">
        <v>2050</v>
      </c>
      <c r="R88" s="210">
        <v>2050</v>
      </c>
      <c r="S88" s="210">
        <v>2050</v>
      </c>
      <c r="T88" s="210">
        <v>2050</v>
      </c>
      <c r="U88" s="211" t="s">
        <v>218</v>
      </c>
      <c r="V88" s="323"/>
    </row>
    <row r="89" spans="1:22">
      <c r="A89" s="53" t="s">
        <v>544</v>
      </c>
      <c r="B89" s="57">
        <v>6.153919930795845</v>
      </c>
      <c r="C89" s="58">
        <v>23.588509140447172</v>
      </c>
      <c r="D89" s="58">
        <v>33.24213385038</v>
      </c>
      <c r="E89" s="58">
        <v>53.510267700759997</v>
      </c>
      <c r="F89" s="58">
        <v>67.982267700760005</v>
      </c>
      <c r="G89" s="58">
        <v>48.74813385038</v>
      </c>
      <c r="H89" s="58">
        <v>43.532133850380006</v>
      </c>
      <c r="I89" s="58">
        <v>70.937535401519995</v>
      </c>
      <c r="J89" s="58">
        <v>96.796669251899999</v>
      </c>
      <c r="K89" s="58">
        <v>62.628267700760006</v>
      </c>
      <c r="L89" s="58">
        <v>52.738267700759998</v>
      </c>
      <c r="M89" s="58">
        <v>87.106803102279997</v>
      </c>
      <c r="N89" s="58">
        <v>123.17307080304001</v>
      </c>
      <c r="O89" s="58">
        <v>75.797401551139998</v>
      </c>
      <c r="P89" s="58">
        <v>61.234401551139996</v>
      </c>
      <c r="Q89" s="58">
        <v>116.92233850380001</v>
      </c>
      <c r="R89" s="58">
        <v>174.49687390532</v>
      </c>
      <c r="S89" s="58">
        <v>101.06980310228001</v>
      </c>
      <c r="T89" s="58">
        <v>77.159803102279994</v>
      </c>
      <c r="U89" s="2" t="s">
        <v>100</v>
      </c>
      <c r="V89" s="324"/>
    </row>
    <row r="90" spans="1:22">
      <c r="A90" s="47" t="s">
        <v>104</v>
      </c>
      <c r="B90" s="59">
        <v>2.849444266638077</v>
      </c>
      <c r="C90" s="60">
        <v>11.2786667262259</v>
      </c>
      <c r="D90" s="60">
        <v>15.257999999999999</v>
      </c>
      <c r="E90" s="60">
        <v>22.53</v>
      </c>
      <c r="F90" s="60">
        <v>26.535</v>
      </c>
      <c r="G90" s="60">
        <v>18.641999999999999</v>
      </c>
      <c r="H90" s="60">
        <v>18.641999999999999</v>
      </c>
      <c r="I90" s="60">
        <v>27.350999999999999</v>
      </c>
      <c r="J90" s="60">
        <v>33.926000000000002</v>
      </c>
      <c r="K90" s="60">
        <v>20.734999999999999</v>
      </c>
      <c r="L90" s="60">
        <v>20.734999999999999</v>
      </c>
      <c r="M90" s="60">
        <v>31.03</v>
      </c>
      <c r="N90" s="60">
        <v>39.392000000000003</v>
      </c>
      <c r="O90" s="60">
        <v>22.177</v>
      </c>
      <c r="P90" s="60">
        <v>22.177</v>
      </c>
      <c r="Q90" s="60">
        <v>36.536999999999999</v>
      </c>
      <c r="R90" s="60">
        <v>49.844000000000001</v>
      </c>
      <c r="S90" s="60">
        <v>24.204999999999998</v>
      </c>
      <c r="T90" s="60">
        <v>24.204999999999998</v>
      </c>
      <c r="U90" s="61" t="s">
        <v>100</v>
      </c>
      <c r="V90" s="325"/>
    </row>
    <row r="91" spans="1:22">
      <c r="A91" s="47" t="s">
        <v>545</v>
      </c>
      <c r="B91" s="59">
        <v>2.6241005430505018</v>
      </c>
      <c r="C91" s="60">
        <v>7.9015985084866696</v>
      </c>
      <c r="D91" s="60">
        <v>10.345000000000001</v>
      </c>
      <c r="E91" s="60">
        <v>17.404</v>
      </c>
      <c r="F91" s="60">
        <v>23.719000000000001</v>
      </c>
      <c r="G91" s="60">
        <v>16.532</v>
      </c>
      <c r="H91" s="60">
        <v>13.573</v>
      </c>
      <c r="I91" s="60">
        <v>24.28</v>
      </c>
      <c r="J91" s="60">
        <v>35.066000000000003</v>
      </c>
      <c r="K91" s="60">
        <v>22.59</v>
      </c>
      <c r="L91" s="60">
        <v>17.29</v>
      </c>
      <c r="M91" s="60">
        <v>31.039000000000001</v>
      </c>
      <c r="N91" s="60">
        <v>45.901000000000003</v>
      </c>
      <c r="O91" s="60">
        <v>28.588999999999999</v>
      </c>
      <c r="P91" s="60">
        <v>20.948</v>
      </c>
      <c r="Q91" s="60">
        <v>43.886000000000003</v>
      </c>
      <c r="R91" s="60">
        <v>66.623000000000005</v>
      </c>
      <c r="S91" s="60">
        <v>40.374000000000002</v>
      </c>
      <c r="T91" s="60">
        <v>28.052</v>
      </c>
      <c r="U91" s="61" t="s">
        <v>100</v>
      </c>
      <c r="V91" s="325"/>
    </row>
    <row r="92" spans="1:22">
      <c r="A92" s="47" t="s">
        <v>546</v>
      </c>
      <c r="B92" s="59">
        <v>0.68037512110726595</v>
      </c>
      <c r="C92" s="60">
        <v>4.4082439057345999</v>
      </c>
      <c r="D92" s="60">
        <v>7.6391338503799995</v>
      </c>
      <c r="E92" s="60">
        <v>13.576267700759999</v>
      </c>
      <c r="F92" s="60">
        <v>17.72826770076</v>
      </c>
      <c r="G92" s="60">
        <v>13.574133850379999</v>
      </c>
      <c r="H92" s="60">
        <v>11.317133850379999</v>
      </c>
      <c r="I92" s="60">
        <v>19.306535401519998</v>
      </c>
      <c r="J92" s="60">
        <v>27.804669251899998</v>
      </c>
      <c r="K92" s="60">
        <v>19.303267700759999</v>
      </c>
      <c r="L92" s="60">
        <v>14.713267700759999</v>
      </c>
      <c r="M92" s="60">
        <v>25.037803102279998</v>
      </c>
      <c r="N92" s="60">
        <v>37.880070803039999</v>
      </c>
      <c r="O92" s="60">
        <v>25.03140155114</v>
      </c>
      <c r="P92" s="60">
        <v>18.109401551139999</v>
      </c>
      <c r="Q92" s="60">
        <v>36.499338503799997</v>
      </c>
      <c r="R92" s="60">
        <v>58.029873905319995</v>
      </c>
      <c r="S92" s="60">
        <v>36.490803102279997</v>
      </c>
      <c r="T92" s="60">
        <v>24.90280310228</v>
      </c>
      <c r="U92" s="61" t="s">
        <v>100</v>
      </c>
      <c r="V92" s="325"/>
    </row>
    <row r="93" spans="1:22">
      <c r="A93" s="63"/>
      <c r="B93" s="59"/>
      <c r="C93" s="60"/>
      <c r="D93" s="60"/>
      <c r="E93" s="60"/>
      <c r="F93" s="60"/>
      <c r="G93" s="60"/>
      <c r="H93" s="60"/>
      <c r="I93" s="60"/>
      <c r="J93" s="60"/>
      <c r="K93" s="60"/>
      <c r="L93" s="60"/>
      <c r="M93" s="60"/>
      <c r="N93" s="60"/>
      <c r="O93" s="60"/>
      <c r="P93" s="60"/>
      <c r="Q93" s="60"/>
      <c r="R93" s="60"/>
      <c r="S93" s="60"/>
      <c r="T93" s="60"/>
      <c r="U93" s="61"/>
      <c r="V93" s="325"/>
    </row>
    <row r="94" spans="1:22">
      <c r="V94" s="326"/>
    </row>
    <row r="95" spans="1:22">
      <c r="A95" s="191" t="s">
        <v>547</v>
      </c>
      <c r="B95" s="52" t="s">
        <v>526</v>
      </c>
      <c r="C95" s="191"/>
      <c r="D95" s="191"/>
      <c r="E95" s="191"/>
      <c r="F95" s="191"/>
      <c r="G95" s="191"/>
      <c r="H95" s="191"/>
      <c r="I95" s="191"/>
      <c r="J95" s="191"/>
      <c r="K95" s="191"/>
      <c r="L95" s="191"/>
      <c r="M95" s="191"/>
      <c r="N95" s="191"/>
      <c r="O95" s="191"/>
      <c r="P95" s="191"/>
      <c r="Q95" s="191"/>
      <c r="R95" s="191"/>
      <c r="S95" s="191"/>
      <c r="T95" s="191"/>
      <c r="U95" s="191"/>
      <c r="V95" s="323"/>
    </row>
    <row r="96" spans="1:22">
      <c r="A96" s="196" t="s">
        <v>548</v>
      </c>
      <c r="B96" s="196"/>
      <c r="C96" s="196"/>
      <c r="D96" s="196"/>
      <c r="E96" s="196"/>
      <c r="F96" s="196"/>
      <c r="G96" s="196"/>
      <c r="H96" s="196"/>
      <c r="I96" s="196"/>
      <c r="J96" s="196"/>
      <c r="K96" s="196"/>
      <c r="L96" s="196"/>
      <c r="M96" s="196"/>
      <c r="N96" s="196"/>
      <c r="O96" s="196"/>
      <c r="P96" s="196"/>
      <c r="Q96" s="196"/>
      <c r="R96" s="196"/>
      <c r="S96" s="196"/>
      <c r="T96" s="196"/>
      <c r="U96" s="196"/>
      <c r="V96" s="323"/>
    </row>
    <row r="97" spans="1:22">
      <c r="A97" s="53" t="s">
        <v>108</v>
      </c>
      <c r="B97" s="54" t="s">
        <v>12</v>
      </c>
      <c r="C97" s="198" t="s">
        <v>12</v>
      </c>
      <c r="D97" s="198" t="s">
        <v>13</v>
      </c>
      <c r="E97" s="198" t="s">
        <v>13</v>
      </c>
      <c r="F97" s="198" t="s">
        <v>14</v>
      </c>
      <c r="G97" s="198" t="s">
        <v>15</v>
      </c>
      <c r="H97" s="198" t="s">
        <v>16</v>
      </c>
      <c r="I97" s="198" t="s">
        <v>13</v>
      </c>
      <c r="J97" s="198" t="s">
        <v>14</v>
      </c>
      <c r="K97" s="198" t="s">
        <v>15</v>
      </c>
      <c r="L97" s="198" t="s">
        <v>16</v>
      </c>
      <c r="M97" s="198" t="s">
        <v>13</v>
      </c>
      <c r="N97" s="198" t="s">
        <v>14</v>
      </c>
      <c r="O97" s="198" t="s">
        <v>15</v>
      </c>
      <c r="P97" s="198" t="s">
        <v>16</v>
      </c>
      <c r="Q97" s="198" t="s">
        <v>13</v>
      </c>
      <c r="R97" s="198" t="s">
        <v>14</v>
      </c>
      <c r="S97" s="198" t="s">
        <v>15</v>
      </c>
      <c r="T97" s="198" t="s">
        <v>16</v>
      </c>
      <c r="U97" s="198"/>
      <c r="V97" s="323"/>
    </row>
    <row r="98" spans="1:22">
      <c r="A98" s="55" t="s">
        <v>528</v>
      </c>
      <c r="B98" s="56">
        <v>2019</v>
      </c>
      <c r="C98" s="210">
        <v>2023</v>
      </c>
      <c r="D98" s="210">
        <v>2025</v>
      </c>
      <c r="E98" s="210">
        <v>2030</v>
      </c>
      <c r="F98" s="210">
        <v>2030</v>
      </c>
      <c r="G98" s="210">
        <v>2030</v>
      </c>
      <c r="H98" s="210">
        <v>2030</v>
      </c>
      <c r="I98" s="210">
        <v>2035</v>
      </c>
      <c r="J98" s="210">
        <v>2035</v>
      </c>
      <c r="K98" s="210">
        <v>2035</v>
      </c>
      <c r="L98" s="210">
        <v>2035</v>
      </c>
      <c r="M98" s="210">
        <v>2040</v>
      </c>
      <c r="N98" s="210">
        <v>2040</v>
      </c>
      <c r="O98" s="210">
        <v>2040</v>
      </c>
      <c r="P98" s="210">
        <v>2040</v>
      </c>
      <c r="Q98" s="210">
        <v>2050</v>
      </c>
      <c r="R98" s="210">
        <v>2050</v>
      </c>
      <c r="S98" s="210">
        <v>2050</v>
      </c>
      <c r="T98" s="210">
        <v>2050</v>
      </c>
      <c r="U98" s="211" t="s">
        <v>218</v>
      </c>
      <c r="V98" s="323"/>
    </row>
    <row r="99" spans="1:22">
      <c r="A99" s="53" t="s">
        <v>544</v>
      </c>
      <c r="B99" s="57">
        <f t="shared" ref="B99:T99" si="4">SUM(B100:B102)</f>
        <v>5.4956313742152947</v>
      </c>
      <c r="C99" s="58">
        <f t="shared" si="4"/>
        <v>19.999999999999996</v>
      </c>
      <c r="D99" s="58">
        <f t="shared" si="4"/>
        <v>28.5285169886664</v>
      </c>
      <c r="E99" s="58">
        <f t="shared" si="4"/>
        <v>45.689441238332606</v>
      </c>
      <c r="F99" s="58">
        <f t="shared" si="4"/>
        <v>57.940806214593493</v>
      </c>
      <c r="G99" s="58">
        <f t="shared" si="4"/>
        <v>41.509366133995002</v>
      </c>
      <c r="H99" s="58">
        <f t="shared" si="4"/>
        <v>37.151447296609398</v>
      </c>
      <c r="I99" s="58">
        <f t="shared" si="4"/>
        <v>59.794198414181999</v>
      </c>
      <c r="J99" s="58">
        <f t="shared" si="4"/>
        <v>81.293637061228992</v>
      </c>
      <c r="K99" s="58">
        <f t="shared" si="4"/>
        <v>52.458844407324001</v>
      </c>
      <c r="L99" s="58">
        <f t="shared" si="4"/>
        <v>44.364752214332</v>
      </c>
      <c r="M99" s="58">
        <f t="shared" si="4"/>
        <v>72.213071673217996</v>
      </c>
      <c r="N99" s="58">
        <f t="shared" si="4"/>
        <v>101.30721552846401</v>
      </c>
      <c r="O99" s="58">
        <f t="shared" si="4"/>
        <v>62.036410397598189</v>
      </c>
      <c r="P99" s="58">
        <f t="shared" si="4"/>
        <v>50.495592423346203</v>
      </c>
      <c r="Q99" s="58">
        <f t="shared" si="4"/>
        <v>96.866578618960204</v>
      </c>
      <c r="R99" s="58">
        <f t="shared" si="4"/>
        <v>134.5792481250588</v>
      </c>
      <c r="S99" s="58">
        <f t="shared" si="4"/>
        <v>82.248579516889009</v>
      </c>
      <c r="T99" s="58">
        <f t="shared" si="4"/>
        <v>63.466549173540997</v>
      </c>
      <c r="U99" s="2" t="s">
        <v>32</v>
      </c>
      <c r="V99" s="324"/>
    </row>
    <row r="100" spans="1:22">
      <c r="A100" s="47" t="str">
        <f>[2]DASHBOARD!E586</f>
        <v>Solar PV households</v>
      </c>
      <c r="B100" s="59">
        <f>[2]DASHBOARD!F586</f>
        <v>2.5446374809736882</v>
      </c>
      <c r="C100" s="60">
        <f>[2]DASHBOARD!G586</f>
        <v>9.5628482996294082</v>
      </c>
      <c r="D100" s="60">
        <f>[2]DASHBOARD!H586</f>
        <v>13.605069996117599</v>
      </c>
      <c r="E100" s="60">
        <f>[2]DASHBOARD!I586</f>
        <v>19.952112999891003</v>
      </c>
      <c r="F100" s="60">
        <f>[2]DASHBOARD!J586</f>
        <v>23.498860117714496</v>
      </c>
      <c r="G100" s="60">
        <f>[2]DASHBOARD!K586</f>
        <v>16.508978719217399</v>
      </c>
      <c r="H100" s="60">
        <f>[2]DASHBOARD!L586</f>
        <v>16.508978719217399</v>
      </c>
      <c r="I100" s="60">
        <f>[2]DASHBOARD!M586</f>
        <v>24.32846998206</v>
      </c>
      <c r="J100" s="60">
        <f>[2]DASHBOARD!N586</f>
        <v>30.176873701560002</v>
      </c>
      <c r="K100" s="60">
        <f>[2]DASHBOARD!O586</f>
        <v>18.443597129100002</v>
      </c>
      <c r="L100" s="60">
        <f>[2]DASHBOARD!P586</f>
        <v>18.443597129100002</v>
      </c>
      <c r="M100" s="60">
        <f>[2]DASHBOARD!Q586</f>
        <v>27.694605053698002</v>
      </c>
      <c r="N100" s="60">
        <f>[2]DASHBOARD!R586</f>
        <v>35.053548844288002</v>
      </c>
      <c r="O100" s="60">
        <f>[2]DASHBOARD!S586</f>
        <v>19.793208387878199</v>
      </c>
      <c r="P100" s="60">
        <f>[2]DASHBOARD!T586</f>
        <v>19.793208387878199</v>
      </c>
      <c r="Q100" s="60">
        <f>[2]DASHBOARD!U586</f>
        <v>32.73432566575022</v>
      </c>
      <c r="R100" s="60">
        <f>[2]DASHBOARD!V586</f>
        <v>43.886727100918996</v>
      </c>
      <c r="S100" s="60">
        <f>[2]DASHBOARD!W586</f>
        <v>21.685807612543002</v>
      </c>
      <c r="T100" s="60">
        <f>[2]DASHBOARD!X586</f>
        <v>21.685807612543002</v>
      </c>
      <c r="U100" s="2" t="s">
        <v>32</v>
      </c>
      <c r="V100" s="325"/>
    </row>
    <row r="101" spans="1:22">
      <c r="A101" s="47" t="str">
        <f>[2]DASHBOARD!E587</f>
        <v>Solar PV buildings</v>
      </c>
      <c r="B101" s="59">
        <f>[2]DASHBOARD!F587</f>
        <v>2.3433989125072592</v>
      </c>
      <c r="C101" s="60">
        <f>[2]DASHBOARD!G587</f>
        <v>6.6995319300937197</v>
      </c>
      <c r="D101" s="60">
        <f>[2]DASHBOARD!H587</f>
        <v>8.5654378369869999</v>
      </c>
      <c r="E101" s="60">
        <f>[2]DASHBOARD!I587</f>
        <v>14.323619720994403</v>
      </c>
      <c r="F101" s="60">
        <f>[2]DASHBOARD!J587</f>
        <v>19.520911064253401</v>
      </c>
      <c r="G101" s="60">
        <f>[2]DASHBOARD!K587</f>
        <v>13.6059573217352</v>
      </c>
      <c r="H101" s="60">
        <f>[2]DASHBOARD!L587</f>
        <v>11.1706786068178</v>
      </c>
      <c r="I101" s="60">
        <f>[2]DASHBOARD!M587</f>
        <v>19.440538139900003</v>
      </c>
      <c r="J101" s="60">
        <f>[2]DASHBOARD!N587</f>
        <v>28.076684942905</v>
      </c>
      <c r="K101" s="60">
        <f>[2]DASHBOARD!O587</f>
        <v>18.087387009075002</v>
      </c>
      <c r="L101" s="60">
        <f>[2]DASHBOARD!P587</f>
        <v>13.843776953825</v>
      </c>
      <c r="M101" s="60">
        <f>[2]DASHBOARD!Q587</f>
        <v>23.959383644892004</v>
      </c>
      <c r="N101" s="60">
        <f>[2]DASHBOARD!R587</f>
        <v>35.431543177427997</v>
      </c>
      <c r="O101" s="60">
        <f>[2]DASHBOARD!S587</f>
        <v>22.068198686291996</v>
      </c>
      <c r="P101" s="60">
        <f>[2]DASHBOARD!T587</f>
        <v>16.170017352144004</v>
      </c>
      <c r="Q101" s="60">
        <f>[2]DASHBOARD!U587</f>
        <v>33.999319921097999</v>
      </c>
      <c r="R101" s="60">
        <f>[2]DASHBOARD!V587</f>
        <v>46.088276965937801</v>
      </c>
      <c r="S101" s="60">
        <f>[2]DASHBOARD!W587</f>
        <v>31.278506642082</v>
      </c>
      <c r="T101" s="60">
        <f>[2]DASHBOARD!X587</f>
        <v>21.732418594235998</v>
      </c>
      <c r="U101" s="2" t="s">
        <v>32</v>
      </c>
      <c r="V101" s="325"/>
    </row>
    <row r="102" spans="1:22">
      <c r="A102" s="47" t="str">
        <f>[2]DASHBOARD!E588</f>
        <v>Solar PV field</v>
      </c>
      <c r="B102" s="59">
        <f>[2]DASHBOARD!F588</f>
        <v>0.60759498073434803</v>
      </c>
      <c r="C102" s="60">
        <f>[2]DASHBOARD!G588</f>
        <v>3.7376197702768699</v>
      </c>
      <c r="D102" s="60">
        <f>[2]DASHBOARD!H588</f>
        <v>6.3580091555617999</v>
      </c>
      <c r="E102" s="60">
        <f>[2]DASHBOARD!I588</f>
        <v>11.413708517447199</v>
      </c>
      <c r="F102" s="60">
        <f>[2]DASHBOARD!J588</f>
        <v>14.921035032625598</v>
      </c>
      <c r="G102" s="60">
        <f>[2]DASHBOARD!K588</f>
        <v>11.394430093042399</v>
      </c>
      <c r="H102" s="60">
        <f>[2]DASHBOARD!L588</f>
        <v>9.4717899705742017</v>
      </c>
      <c r="I102" s="60">
        <f>[2]DASHBOARD!M588</f>
        <v>16.025190292222</v>
      </c>
      <c r="J102" s="60">
        <f>[2]DASHBOARD!N588</f>
        <v>23.040078416763993</v>
      </c>
      <c r="K102" s="60">
        <f>[2]DASHBOARD!O588</f>
        <v>15.927860269148999</v>
      </c>
      <c r="L102" s="60">
        <f>[2]DASHBOARD!P588</f>
        <v>12.077378131406999</v>
      </c>
      <c r="M102" s="60">
        <f>[2]DASHBOARD!Q588</f>
        <v>20.559082974627998</v>
      </c>
      <c r="N102" s="60">
        <f>[2]DASHBOARD!R588</f>
        <v>30.822123506748007</v>
      </c>
      <c r="O102" s="60">
        <f>[2]DASHBOARD!S588</f>
        <v>20.175003323427998</v>
      </c>
      <c r="P102" s="60">
        <f>[2]DASHBOARD!T588</f>
        <v>14.532366683324</v>
      </c>
      <c r="Q102" s="60">
        <f>[2]DASHBOARD!U588</f>
        <v>30.132933032111993</v>
      </c>
      <c r="R102" s="60">
        <f>[2]DASHBOARD!V588</f>
        <v>44.604244058201992</v>
      </c>
      <c r="S102" s="60">
        <f>[2]DASHBOARD!W588</f>
        <v>29.284265262264004</v>
      </c>
      <c r="T102" s="60">
        <f>[2]DASHBOARD!X588</f>
        <v>20.048322966762001</v>
      </c>
      <c r="U102" s="2" t="s">
        <v>32</v>
      </c>
      <c r="V102" s="325"/>
    </row>
    <row r="103" spans="1:22">
      <c r="A103" s="48"/>
      <c r="B103" s="59"/>
      <c r="C103" s="60"/>
      <c r="D103" s="60"/>
      <c r="E103" s="60"/>
      <c r="F103" s="60"/>
      <c r="G103" s="60"/>
      <c r="H103" s="60"/>
      <c r="I103" s="60"/>
      <c r="J103" s="60"/>
      <c r="K103" s="60"/>
      <c r="L103" s="60"/>
      <c r="M103" s="60"/>
      <c r="N103" s="60"/>
      <c r="O103" s="60"/>
      <c r="P103" s="60"/>
      <c r="Q103" s="60"/>
      <c r="R103" s="60"/>
      <c r="S103" s="60"/>
      <c r="T103" s="60"/>
      <c r="U103" s="2"/>
      <c r="V103" s="325"/>
    </row>
    <row r="104" spans="1:22">
      <c r="V104" s="326"/>
    </row>
    <row r="105" spans="1:22" s="62" customFormat="1">
      <c r="A105" s="191" t="s">
        <v>547</v>
      </c>
      <c r="B105" s="62" t="s">
        <v>529</v>
      </c>
      <c r="V105" s="328"/>
    </row>
    <row r="106" spans="1:22">
      <c r="A106" s="196" t="s">
        <v>548</v>
      </c>
      <c r="B106" s="196"/>
      <c r="C106" s="196"/>
      <c r="D106" s="196"/>
      <c r="E106" s="196"/>
      <c r="F106" s="196"/>
      <c r="G106" s="196"/>
      <c r="H106" s="196"/>
      <c r="I106" s="196"/>
      <c r="J106" s="196"/>
      <c r="K106" s="196"/>
      <c r="L106" s="196"/>
      <c r="M106" s="196"/>
      <c r="N106" s="196"/>
      <c r="O106" s="196"/>
      <c r="P106" s="196"/>
      <c r="Q106" s="196"/>
      <c r="R106" s="196"/>
      <c r="S106" s="196"/>
      <c r="T106" s="196"/>
      <c r="U106" s="196"/>
      <c r="V106" s="323"/>
    </row>
    <row r="107" spans="1:22">
      <c r="A107" s="53" t="s">
        <v>108</v>
      </c>
      <c r="B107" s="54" t="s">
        <v>12</v>
      </c>
      <c r="C107" s="198" t="s">
        <v>12</v>
      </c>
      <c r="D107" s="198" t="s">
        <v>13</v>
      </c>
      <c r="E107" s="198" t="s">
        <v>13</v>
      </c>
      <c r="F107" s="198" t="s">
        <v>14</v>
      </c>
      <c r="G107" s="198" t="s">
        <v>15</v>
      </c>
      <c r="H107" s="198" t="s">
        <v>16</v>
      </c>
      <c r="I107" s="198" t="s">
        <v>13</v>
      </c>
      <c r="J107" s="198" t="s">
        <v>14</v>
      </c>
      <c r="K107" s="198" t="s">
        <v>15</v>
      </c>
      <c r="L107" s="198" t="s">
        <v>16</v>
      </c>
      <c r="M107" s="198" t="s">
        <v>13</v>
      </c>
      <c r="N107" s="198" t="s">
        <v>14</v>
      </c>
      <c r="O107" s="198" t="s">
        <v>15</v>
      </c>
      <c r="P107" s="198" t="s">
        <v>16</v>
      </c>
      <c r="Q107" s="198" t="s">
        <v>13</v>
      </c>
      <c r="R107" s="198" t="s">
        <v>14</v>
      </c>
      <c r="S107" s="198" t="s">
        <v>15</v>
      </c>
      <c r="T107" s="198" t="s">
        <v>16</v>
      </c>
      <c r="U107" s="198"/>
      <c r="V107" s="323"/>
    </row>
    <row r="108" spans="1:22">
      <c r="A108" s="55" t="s">
        <v>528</v>
      </c>
      <c r="B108" s="56">
        <v>2019</v>
      </c>
      <c r="C108" s="210">
        <v>2023</v>
      </c>
      <c r="D108" s="210">
        <v>2025</v>
      </c>
      <c r="E108" s="210">
        <v>2030</v>
      </c>
      <c r="F108" s="210">
        <v>2030</v>
      </c>
      <c r="G108" s="210">
        <v>2030</v>
      </c>
      <c r="H108" s="210">
        <v>2030</v>
      </c>
      <c r="I108" s="210">
        <v>2035</v>
      </c>
      <c r="J108" s="210">
        <v>2035</v>
      </c>
      <c r="K108" s="210">
        <v>2035</v>
      </c>
      <c r="L108" s="210">
        <v>2035</v>
      </c>
      <c r="M108" s="210">
        <v>2040</v>
      </c>
      <c r="N108" s="210">
        <v>2040</v>
      </c>
      <c r="O108" s="210">
        <v>2040</v>
      </c>
      <c r="P108" s="210">
        <v>2040</v>
      </c>
      <c r="Q108" s="210">
        <v>2050</v>
      </c>
      <c r="R108" s="210">
        <v>2050</v>
      </c>
      <c r="S108" s="210">
        <v>2050</v>
      </c>
      <c r="T108" s="210">
        <v>2050</v>
      </c>
      <c r="U108" s="211" t="s">
        <v>218</v>
      </c>
      <c r="V108" s="323"/>
    </row>
    <row r="109" spans="1:22">
      <c r="A109" s="53" t="s">
        <v>544</v>
      </c>
      <c r="B109" s="57">
        <v>5.4956313742152947</v>
      </c>
      <c r="C109" s="58">
        <v>19.999999999999996</v>
      </c>
      <c r="D109" s="58">
        <v>28.5285169886664</v>
      </c>
      <c r="E109" s="58">
        <v>45.689441238332606</v>
      </c>
      <c r="F109" s="58">
        <v>57.940806214593493</v>
      </c>
      <c r="G109" s="58">
        <v>41.509366133995002</v>
      </c>
      <c r="H109" s="58">
        <v>37.151447296609398</v>
      </c>
      <c r="I109" s="58">
        <v>59.794198414181999</v>
      </c>
      <c r="J109" s="58">
        <v>81.293637061228992</v>
      </c>
      <c r="K109" s="58">
        <v>52.458844407324001</v>
      </c>
      <c r="L109" s="58">
        <v>44.364752214332</v>
      </c>
      <c r="M109" s="58">
        <v>72.213071673217996</v>
      </c>
      <c r="N109" s="58">
        <v>101.30721552846401</v>
      </c>
      <c r="O109" s="58">
        <v>62.036410397598189</v>
      </c>
      <c r="P109" s="58">
        <v>50.495592423346203</v>
      </c>
      <c r="Q109" s="58">
        <v>96.866578618960204</v>
      </c>
      <c r="R109" s="58">
        <v>134.5792481250588</v>
      </c>
      <c r="S109" s="58">
        <v>82.248579516889009</v>
      </c>
      <c r="T109" s="58">
        <v>63.466549173540997</v>
      </c>
      <c r="U109" s="2" t="s">
        <v>32</v>
      </c>
      <c r="V109" s="324"/>
    </row>
    <row r="110" spans="1:22">
      <c r="A110" s="47" t="s">
        <v>104</v>
      </c>
      <c r="B110" s="59">
        <v>2.5446374809736882</v>
      </c>
      <c r="C110" s="60">
        <v>9.5628482996294082</v>
      </c>
      <c r="D110" s="60">
        <v>13.605069996117599</v>
      </c>
      <c r="E110" s="60">
        <v>19.952112999891003</v>
      </c>
      <c r="F110" s="60">
        <v>23.498860117714496</v>
      </c>
      <c r="G110" s="60">
        <v>16.508978719217399</v>
      </c>
      <c r="H110" s="60">
        <v>16.508978719217399</v>
      </c>
      <c r="I110" s="60">
        <v>24.32846998206</v>
      </c>
      <c r="J110" s="60">
        <v>30.176873701560002</v>
      </c>
      <c r="K110" s="60">
        <v>18.443597129100002</v>
      </c>
      <c r="L110" s="60">
        <v>18.443597129100002</v>
      </c>
      <c r="M110" s="60">
        <v>27.694605053698002</v>
      </c>
      <c r="N110" s="60">
        <v>35.053548844288002</v>
      </c>
      <c r="O110" s="60">
        <v>19.793208387878199</v>
      </c>
      <c r="P110" s="60">
        <v>19.793208387878199</v>
      </c>
      <c r="Q110" s="60">
        <v>32.73432566575022</v>
      </c>
      <c r="R110" s="60">
        <v>43.886727100918996</v>
      </c>
      <c r="S110" s="60">
        <v>21.685807612543002</v>
      </c>
      <c r="T110" s="60">
        <v>21.685807612543002</v>
      </c>
      <c r="U110" s="2" t="s">
        <v>32</v>
      </c>
      <c r="V110" s="325"/>
    </row>
    <row r="111" spans="1:22">
      <c r="A111" s="47" t="s">
        <v>545</v>
      </c>
      <c r="B111" s="59">
        <v>2.3433989125072592</v>
      </c>
      <c r="C111" s="60">
        <v>6.6995319300937197</v>
      </c>
      <c r="D111" s="60">
        <v>8.5654378369869999</v>
      </c>
      <c r="E111" s="60">
        <v>14.323619720994403</v>
      </c>
      <c r="F111" s="60">
        <v>19.520911064253401</v>
      </c>
      <c r="G111" s="60">
        <v>13.6059573217352</v>
      </c>
      <c r="H111" s="60">
        <v>11.1706786068178</v>
      </c>
      <c r="I111" s="60">
        <v>19.440538139900003</v>
      </c>
      <c r="J111" s="60">
        <v>28.076684942905</v>
      </c>
      <c r="K111" s="60">
        <v>18.087387009075002</v>
      </c>
      <c r="L111" s="60">
        <v>13.843776953825</v>
      </c>
      <c r="M111" s="60">
        <v>23.959383644892004</v>
      </c>
      <c r="N111" s="60">
        <v>35.431543177427997</v>
      </c>
      <c r="O111" s="60">
        <v>22.068198686291996</v>
      </c>
      <c r="P111" s="60">
        <v>16.170017352144004</v>
      </c>
      <c r="Q111" s="60">
        <v>33.999319921097999</v>
      </c>
      <c r="R111" s="60">
        <v>46.088276965937801</v>
      </c>
      <c r="S111" s="60">
        <v>31.278506642082</v>
      </c>
      <c r="T111" s="60">
        <v>21.732418594235998</v>
      </c>
      <c r="U111" s="2" t="s">
        <v>32</v>
      </c>
      <c r="V111" s="325"/>
    </row>
    <row r="112" spans="1:22">
      <c r="A112" s="47" t="s">
        <v>546</v>
      </c>
      <c r="B112" s="59">
        <v>0.60759498073434803</v>
      </c>
      <c r="C112" s="60">
        <v>3.7376197702768699</v>
      </c>
      <c r="D112" s="60">
        <v>6.3580091555617999</v>
      </c>
      <c r="E112" s="60">
        <v>11.413708517447199</v>
      </c>
      <c r="F112" s="60">
        <v>14.921035032625598</v>
      </c>
      <c r="G112" s="60">
        <v>11.394430093042399</v>
      </c>
      <c r="H112" s="60">
        <v>9.4717899705742017</v>
      </c>
      <c r="I112" s="60">
        <v>16.025190292222</v>
      </c>
      <c r="J112" s="60">
        <v>23.040078416763993</v>
      </c>
      <c r="K112" s="60">
        <v>15.927860269148999</v>
      </c>
      <c r="L112" s="60">
        <v>12.077378131406999</v>
      </c>
      <c r="M112" s="60">
        <v>20.559082974627998</v>
      </c>
      <c r="N112" s="60">
        <v>30.822123506748007</v>
      </c>
      <c r="O112" s="60">
        <v>20.175003323427998</v>
      </c>
      <c r="P112" s="60">
        <v>14.532366683324</v>
      </c>
      <c r="Q112" s="60">
        <v>30.132933032111993</v>
      </c>
      <c r="R112" s="60">
        <v>44.604244058201992</v>
      </c>
      <c r="S112" s="60">
        <v>29.284265262264004</v>
      </c>
      <c r="T112" s="60">
        <v>20.048322966762001</v>
      </c>
      <c r="U112" s="2" t="s">
        <v>32</v>
      </c>
      <c r="V112" s="325"/>
    </row>
    <row r="113" spans="1:22">
      <c r="V113" s="326"/>
    </row>
    <row r="114" spans="1:22">
      <c r="V114" s="326"/>
    </row>
    <row r="115" spans="1:22" s="62" customFormat="1">
      <c r="A115" s="62" t="s">
        <v>549</v>
      </c>
      <c r="B115" s="62" t="s">
        <v>550</v>
      </c>
      <c r="V115" s="328"/>
    </row>
    <row r="116" spans="1:22">
      <c r="A116" s="196" t="s">
        <v>551</v>
      </c>
      <c r="B116" s="196"/>
      <c r="C116" s="196"/>
      <c r="D116" s="196"/>
      <c r="E116" s="196"/>
      <c r="F116" s="196"/>
      <c r="G116" s="196"/>
      <c r="H116" s="196"/>
      <c r="I116" s="196"/>
      <c r="J116" s="196"/>
      <c r="K116" s="196"/>
      <c r="L116" s="196"/>
      <c r="M116" s="196"/>
      <c r="N116" s="196"/>
      <c r="O116" s="196"/>
      <c r="P116" s="196"/>
      <c r="Q116" s="196"/>
      <c r="R116" s="196"/>
      <c r="S116" s="196"/>
      <c r="T116" s="196"/>
      <c r="U116" s="196"/>
      <c r="V116" s="323"/>
    </row>
    <row r="117" spans="1:22">
      <c r="A117" s="53" t="s">
        <v>108</v>
      </c>
      <c r="B117" s="54" t="s">
        <v>12</v>
      </c>
      <c r="C117" s="198" t="s">
        <v>12</v>
      </c>
      <c r="D117" s="198" t="s">
        <v>13</v>
      </c>
      <c r="E117" s="198" t="s">
        <v>13</v>
      </c>
      <c r="F117" s="198" t="s">
        <v>14</v>
      </c>
      <c r="G117" s="198" t="s">
        <v>15</v>
      </c>
      <c r="H117" s="198" t="s">
        <v>16</v>
      </c>
      <c r="I117" s="198" t="s">
        <v>13</v>
      </c>
      <c r="J117" s="198" t="s">
        <v>14</v>
      </c>
      <c r="K117" s="198" t="s">
        <v>15</v>
      </c>
      <c r="L117" s="198" t="s">
        <v>16</v>
      </c>
      <c r="M117" s="198" t="s">
        <v>13</v>
      </c>
      <c r="N117" s="198" t="s">
        <v>14</v>
      </c>
      <c r="O117" s="198" t="s">
        <v>15</v>
      </c>
      <c r="P117" s="198" t="s">
        <v>16</v>
      </c>
      <c r="Q117" s="198" t="s">
        <v>13</v>
      </c>
      <c r="R117" s="198" t="s">
        <v>14</v>
      </c>
      <c r="S117" s="198" t="s">
        <v>15</v>
      </c>
      <c r="T117" s="198" t="s">
        <v>16</v>
      </c>
      <c r="U117" s="198"/>
      <c r="V117" s="323"/>
    </row>
    <row r="118" spans="1:22">
      <c r="A118" s="55" t="s">
        <v>528</v>
      </c>
      <c r="B118" s="56">
        <v>2019</v>
      </c>
      <c r="C118" s="210">
        <v>2023</v>
      </c>
      <c r="D118" s="210">
        <v>2025</v>
      </c>
      <c r="E118" s="210">
        <v>2030</v>
      </c>
      <c r="F118" s="210">
        <v>2030</v>
      </c>
      <c r="G118" s="210">
        <v>2030</v>
      </c>
      <c r="H118" s="210">
        <v>2030</v>
      </c>
      <c r="I118" s="210">
        <v>2035</v>
      </c>
      <c r="J118" s="210">
        <v>2035</v>
      </c>
      <c r="K118" s="210">
        <v>2035</v>
      </c>
      <c r="L118" s="210">
        <v>2035</v>
      </c>
      <c r="M118" s="210">
        <v>2040</v>
      </c>
      <c r="N118" s="210">
        <v>2040</v>
      </c>
      <c r="O118" s="210">
        <v>2040</v>
      </c>
      <c r="P118" s="210">
        <v>2040</v>
      </c>
      <c r="Q118" s="210">
        <v>2050</v>
      </c>
      <c r="R118" s="210">
        <v>2050</v>
      </c>
      <c r="S118" s="210">
        <v>2050</v>
      </c>
      <c r="T118" s="210">
        <v>2050</v>
      </c>
      <c r="U118" s="211" t="s">
        <v>218</v>
      </c>
      <c r="V118" s="323"/>
    </row>
    <row r="119" spans="1:22">
      <c r="A119" s="66" t="s">
        <v>552</v>
      </c>
      <c r="B119" s="57" t="s">
        <v>553</v>
      </c>
      <c r="C119" s="67">
        <v>0.68899999999999995</v>
      </c>
      <c r="D119" s="67">
        <v>0.77700000000000002</v>
      </c>
      <c r="E119" s="67">
        <v>0.67870000000000008</v>
      </c>
      <c r="F119" s="67">
        <v>0.72699999999999998</v>
      </c>
      <c r="G119" s="67">
        <v>0.74</v>
      </c>
      <c r="H119" s="67">
        <v>0.74</v>
      </c>
      <c r="I119" s="67">
        <v>0.53770000000000007</v>
      </c>
      <c r="J119" s="67">
        <v>0.54470000000000007</v>
      </c>
      <c r="K119" s="67">
        <v>0.5927</v>
      </c>
      <c r="L119" s="67">
        <v>0.5707000000000001</v>
      </c>
      <c r="M119" s="67">
        <v>0.1487</v>
      </c>
      <c r="N119" s="67">
        <v>9.6000000000000002E-2</v>
      </c>
      <c r="O119" s="67">
        <v>0.42269999999999996</v>
      </c>
      <c r="P119" s="67">
        <v>0.36599999999999999</v>
      </c>
      <c r="Q119" s="67">
        <v>0</v>
      </c>
      <c r="R119" s="67">
        <v>0</v>
      </c>
      <c r="S119" s="67">
        <v>0.35669999999999996</v>
      </c>
      <c r="T119" s="67">
        <v>0.3</v>
      </c>
      <c r="U119" s="2" t="s">
        <v>100</v>
      </c>
      <c r="V119" s="324"/>
    </row>
    <row r="120" spans="1:22">
      <c r="A120" s="68" t="s">
        <v>554</v>
      </c>
      <c r="B120" s="59" t="s">
        <v>553</v>
      </c>
      <c r="C120" s="69">
        <v>0.28299999999999997</v>
      </c>
      <c r="D120" s="69">
        <v>0.28299999999999997</v>
      </c>
      <c r="E120" s="69">
        <v>0.26869999999999999</v>
      </c>
      <c r="F120" s="69">
        <v>0.28299999999999997</v>
      </c>
      <c r="G120" s="69">
        <v>0.28299999999999997</v>
      </c>
      <c r="H120" s="69">
        <v>0.28299999999999997</v>
      </c>
      <c r="I120" s="69">
        <v>0.16869999999999999</v>
      </c>
      <c r="J120" s="69">
        <v>0.1447</v>
      </c>
      <c r="K120" s="69">
        <v>0.18869999999999998</v>
      </c>
      <c r="L120" s="69">
        <v>0.16669999999999999</v>
      </c>
      <c r="M120" s="69">
        <v>5.67E-2</v>
      </c>
      <c r="N120" s="69">
        <v>0</v>
      </c>
      <c r="O120" s="69">
        <v>0.1227</v>
      </c>
      <c r="P120" s="69">
        <v>6.6000000000000003E-2</v>
      </c>
      <c r="Q120" s="69">
        <v>0</v>
      </c>
      <c r="R120" s="69">
        <v>0</v>
      </c>
      <c r="S120" s="69">
        <v>9.0700000000000003E-2</v>
      </c>
      <c r="T120" s="69">
        <v>3.4000000000000002E-2</v>
      </c>
      <c r="U120" s="2" t="s">
        <v>100</v>
      </c>
      <c r="V120" s="325"/>
    </row>
    <row r="121" spans="1:22">
      <c r="A121" s="68" t="s">
        <v>555</v>
      </c>
      <c r="B121" s="59" t="s">
        <v>553</v>
      </c>
      <c r="C121" s="69">
        <v>0.40600000000000003</v>
      </c>
      <c r="D121" s="69">
        <v>0.49399999999999999</v>
      </c>
      <c r="E121" s="69">
        <v>0.41</v>
      </c>
      <c r="F121" s="69">
        <v>0.44400000000000001</v>
      </c>
      <c r="G121" s="69">
        <v>0.45700000000000002</v>
      </c>
      <c r="H121" s="69">
        <v>0.45700000000000002</v>
      </c>
      <c r="I121" s="69">
        <v>0.36899999999999999</v>
      </c>
      <c r="J121" s="69">
        <v>0.4</v>
      </c>
      <c r="K121" s="69">
        <v>0.40400000000000003</v>
      </c>
      <c r="L121" s="69">
        <v>0.40400000000000003</v>
      </c>
      <c r="M121" s="69">
        <v>9.1999999999999998E-2</v>
      </c>
      <c r="N121" s="69">
        <v>9.6000000000000002E-2</v>
      </c>
      <c r="O121" s="69">
        <v>0.3</v>
      </c>
      <c r="P121" s="69">
        <v>0.3</v>
      </c>
      <c r="Q121" s="69">
        <v>0</v>
      </c>
      <c r="R121" s="69">
        <v>0</v>
      </c>
      <c r="S121" s="69">
        <v>0.26600000000000001</v>
      </c>
      <c r="T121" s="69">
        <v>0.26600000000000001</v>
      </c>
      <c r="U121" s="2" t="s">
        <v>100</v>
      </c>
      <c r="V121" s="325"/>
    </row>
    <row r="122" spans="1:22">
      <c r="V122" s="326"/>
    </row>
    <row r="123" spans="1:22">
      <c r="V123" s="326"/>
    </row>
    <row r="124" spans="1:22" s="52" customFormat="1">
      <c r="A124" s="52" t="s">
        <v>556</v>
      </c>
      <c r="V124" s="329"/>
    </row>
    <row r="125" spans="1:22">
      <c r="A125" s="196" t="s">
        <v>557</v>
      </c>
      <c r="B125" s="196"/>
      <c r="C125" s="196"/>
      <c r="D125" s="196"/>
      <c r="E125" s="196"/>
      <c r="F125" s="196"/>
      <c r="G125" s="196"/>
      <c r="H125" s="196"/>
      <c r="I125" s="196"/>
      <c r="J125" s="196"/>
      <c r="K125" s="196"/>
      <c r="L125" s="196"/>
      <c r="M125" s="196"/>
      <c r="N125" s="196"/>
      <c r="O125" s="196"/>
      <c r="P125" s="196"/>
      <c r="Q125" s="196"/>
      <c r="R125" s="196"/>
      <c r="S125" s="196"/>
      <c r="T125" s="196"/>
      <c r="U125" s="196"/>
      <c r="V125" s="323"/>
    </row>
    <row r="126" spans="1:22">
      <c r="A126" s="53" t="s">
        <v>108</v>
      </c>
      <c r="B126" s="54" t="s">
        <v>12</v>
      </c>
      <c r="C126" s="198" t="s">
        <v>12</v>
      </c>
      <c r="D126" s="198" t="s">
        <v>13</v>
      </c>
      <c r="E126" s="198" t="s">
        <v>13</v>
      </c>
      <c r="F126" s="198" t="s">
        <v>14</v>
      </c>
      <c r="G126" s="198" t="s">
        <v>15</v>
      </c>
      <c r="H126" s="198" t="s">
        <v>16</v>
      </c>
      <c r="I126" s="198" t="s">
        <v>13</v>
      </c>
      <c r="J126" s="198" t="s">
        <v>14</v>
      </c>
      <c r="K126" s="198" t="s">
        <v>15</v>
      </c>
      <c r="L126" s="198" t="s">
        <v>16</v>
      </c>
      <c r="M126" s="198" t="s">
        <v>13</v>
      </c>
      <c r="N126" s="198" t="s">
        <v>14</v>
      </c>
      <c r="O126" s="198" t="s">
        <v>15</v>
      </c>
      <c r="P126" s="198" t="s">
        <v>16</v>
      </c>
      <c r="Q126" s="198" t="s">
        <v>13</v>
      </c>
      <c r="R126" s="198" t="s">
        <v>14</v>
      </c>
      <c r="S126" s="198" t="s">
        <v>15</v>
      </c>
      <c r="T126" s="198" t="s">
        <v>16</v>
      </c>
      <c r="U126" s="198"/>
      <c r="V126" s="323"/>
    </row>
    <row r="127" spans="1:22">
      <c r="A127" s="55" t="s">
        <v>528</v>
      </c>
      <c r="B127" s="56">
        <v>2019</v>
      </c>
      <c r="C127" s="210">
        <v>2023</v>
      </c>
      <c r="D127" s="210">
        <v>2025</v>
      </c>
      <c r="E127" s="210">
        <v>2030</v>
      </c>
      <c r="F127" s="210">
        <v>2030</v>
      </c>
      <c r="G127" s="210">
        <v>2030</v>
      </c>
      <c r="H127" s="210">
        <v>2030</v>
      </c>
      <c r="I127" s="210">
        <v>2035</v>
      </c>
      <c r="J127" s="210">
        <v>2035</v>
      </c>
      <c r="K127" s="210">
        <v>2035</v>
      </c>
      <c r="L127" s="210">
        <v>2035</v>
      </c>
      <c r="M127" s="210">
        <v>2040</v>
      </c>
      <c r="N127" s="210">
        <v>2040</v>
      </c>
      <c r="O127" s="210">
        <v>2040</v>
      </c>
      <c r="P127" s="210">
        <v>2040</v>
      </c>
      <c r="Q127" s="210">
        <v>2050</v>
      </c>
      <c r="R127" s="210">
        <v>2050</v>
      </c>
      <c r="S127" s="210">
        <v>2050</v>
      </c>
      <c r="T127" s="210">
        <v>2050</v>
      </c>
      <c r="U127" s="211" t="s">
        <v>218</v>
      </c>
      <c r="V127" s="323"/>
    </row>
    <row r="128" spans="1:22">
      <c r="A128" s="66" t="s">
        <v>558</v>
      </c>
      <c r="B128" s="57"/>
      <c r="C128" s="58"/>
      <c r="D128" s="58"/>
      <c r="E128" s="58">
        <f>SUM(E129:E130)</f>
        <v>4.4359999999999999</v>
      </c>
      <c r="F128" s="58">
        <f t="shared" ref="F128:T128" si="5">SUM(F129:F130)</f>
        <v>4.4359999999999999</v>
      </c>
      <c r="G128" s="58">
        <f t="shared" si="5"/>
        <v>4.6829999999999998</v>
      </c>
      <c r="H128" s="58">
        <f t="shared" si="5"/>
        <v>4.6829999999999998</v>
      </c>
      <c r="I128" s="58">
        <f t="shared" si="5"/>
        <v>3.702</v>
      </c>
      <c r="J128" s="58">
        <f t="shared" si="5"/>
        <v>3.702</v>
      </c>
      <c r="K128" s="58">
        <f t="shared" si="5"/>
        <v>3.9480000000000004</v>
      </c>
      <c r="L128" s="58">
        <f t="shared" si="5"/>
        <v>3.9480000000000004</v>
      </c>
      <c r="M128" s="58">
        <f t="shared" si="5"/>
        <v>1.0169999999999999</v>
      </c>
      <c r="N128" s="58">
        <f t="shared" si="5"/>
        <v>1.0169999999999999</v>
      </c>
      <c r="O128" s="58">
        <f t="shared" si="5"/>
        <v>3.7130000000000001</v>
      </c>
      <c r="P128" s="58">
        <f t="shared" si="5"/>
        <v>3.7130000000000001</v>
      </c>
      <c r="Q128" s="58">
        <f t="shared" si="5"/>
        <v>5.0000000000000001E-3</v>
      </c>
      <c r="R128" s="58">
        <f t="shared" si="5"/>
        <v>5.0000000000000001E-3</v>
      </c>
      <c r="S128" s="58">
        <f t="shared" si="5"/>
        <v>3.8100000000000005</v>
      </c>
      <c r="T128" s="58">
        <f t="shared" si="5"/>
        <v>3.8100000000000005</v>
      </c>
      <c r="U128" s="2" t="s">
        <v>175</v>
      </c>
      <c r="V128" s="324"/>
    </row>
    <row r="129" spans="1:22">
      <c r="A129" s="68" t="s">
        <v>559</v>
      </c>
      <c r="B129" s="59"/>
      <c r="C129" s="60"/>
      <c r="D129" s="60"/>
      <c r="E129" s="60">
        <v>2.282</v>
      </c>
      <c r="F129" s="60">
        <v>2.282</v>
      </c>
      <c r="G129" s="60">
        <v>2.2949999999999999</v>
      </c>
      <c r="H129" s="60">
        <v>2.2949999999999999</v>
      </c>
      <c r="I129" s="60">
        <v>1.7949999999999999</v>
      </c>
      <c r="J129" s="60">
        <v>1.7949999999999999</v>
      </c>
      <c r="K129" s="60">
        <v>1.8080000000000001</v>
      </c>
      <c r="L129" s="60">
        <v>1.8080000000000001</v>
      </c>
      <c r="M129" s="60">
        <v>0.498</v>
      </c>
      <c r="N129" s="60">
        <v>0.498</v>
      </c>
      <c r="O129" s="60">
        <v>1.93</v>
      </c>
      <c r="P129" s="60">
        <v>1.93</v>
      </c>
      <c r="Q129" s="60">
        <v>5.0000000000000001E-3</v>
      </c>
      <c r="R129" s="60">
        <v>5.0000000000000001E-3</v>
      </c>
      <c r="S129" s="60">
        <v>2.1150000000000002</v>
      </c>
      <c r="T129" s="60">
        <v>2.1150000000000002</v>
      </c>
      <c r="U129" s="191" t="s">
        <v>175</v>
      </c>
      <c r="V129" s="325"/>
    </row>
    <row r="130" spans="1:22">
      <c r="A130" s="68" t="s">
        <v>457</v>
      </c>
      <c r="B130" s="59"/>
      <c r="C130" s="60"/>
      <c r="D130" s="60"/>
      <c r="E130" s="60">
        <v>2.1539999999999999</v>
      </c>
      <c r="F130" s="60">
        <v>2.1539999999999999</v>
      </c>
      <c r="G130" s="60">
        <v>2.3879999999999999</v>
      </c>
      <c r="H130" s="60">
        <v>2.3879999999999999</v>
      </c>
      <c r="I130" s="60">
        <v>1.907</v>
      </c>
      <c r="J130" s="60">
        <v>1.907</v>
      </c>
      <c r="K130" s="60">
        <v>2.14</v>
      </c>
      <c r="L130" s="60">
        <v>2.14</v>
      </c>
      <c r="M130" s="60">
        <v>0.51900000000000002</v>
      </c>
      <c r="N130" s="60">
        <v>0.51900000000000002</v>
      </c>
      <c r="O130" s="60">
        <v>1.7829999999999999</v>
      </c>
      <c r="P130" s="60">
        <v>1.7829999999999999</v>
      </c>
      <c r="Q130" s="60">
        <v>0</v>
      </c>
      <c r="R130" s="60">
        <v>0</v>
      </c>
      <c r="S130" s="60">
        <v>1.6950000000000001</v>
      </c>
      <c r="T130" s="60">
        <v>1.6950000000000001</v>
      </c>
      <c r="U130" s="191" t="s">
        <v>175</v>
      </c>
      <c r="V130" s="325"/>
    </row>
    <row r="131" spans="1:22">
      <c r="A131" s="272"/>
      <c r="B131" s="59"/>
      <c r="C131" s="60"/>
      <c r="D131" s="60"/>
      <c r="E131" s="60"/>
      <c r="F131" s="60"/>
      <c r="G131" s="60"/>
      <c r="H131" s="60"/>
      <c r="I131" s="60"/>
      <c r="J131" s="60"/>
      <c r="K131" s="60"/>
      <c r="L131" s="60"/>
      <c r="M131" s="60"/>
      <c r="N131" s="60"/>
      <c r="O131" s="60"/>
      <c r="P131" s="60"/>
      <c r="Q131" s="60"/>
      <c r="R131" s="60"/>
      <c r="S131" s="60"/>
      <c r="T131" s="60"/>
      <c r="U131" s="191"/>
      <c r="V131" s="325"/>
    </row>
    <row r="132" spans="1:22">
      <c r="A132" s="52"/>
      <c r="B132" s="191"/>
      <c r="C132" s="191"/>
      <c r="D132" s="191"/>
      <c r="E132" s="191"/>
      <c r="F132" s="191"/>
      <c r="G132" s="191"/>
      <c r="H132" s="191"/>
      <c r="I132" s="191"/>
      <c r="J132" s="191"/>
      <c r="K132" s="191"/>
      <c r="L132" s="191"/>
      <c r="M132" s="191"/>
      <c r="N132" s="191"/>
      <c r="O132" s="191"/>
      <c r="P132" s="191"/>
      <c r="Q132" s="191"/>
      <c r="R132" s="191"/>
      <c r="S132" s="191"/>
      <c r="T132" s="191"/>
      <c r="U132" s="191"/>
      <c r="V132" s="323"/>
    </row>
    <row r="133" spans="1:22" s="62" customFormat="1">
      <c r="A133" s="62" t="s">
        <v>560</v>
      </c>
      <c r="B133" s="62" t="s">
        <v>561</v>
      </c>
      <c r="V133" s="328"/>
    </row>
    <row r="134" spans="1:22">
      <c r="A134" s="196" t="s">
        <v>562</v>
      </c>
      <c r="B134" s="196"/>
      <c r="C134" s="196"/>
      <c r="D134" s="196"/>
      <c r="E134" s="196"/>
      <c r="F134" s="196"/>
      <c r="G134" s="196"/>
      <c r="H134" s="196"/>
      <c r="I134" s="196"/>
      <c r="J134" s="196"/>
      <c r="K134" s="196"/>
      <c r="L134" s="196"/>
      <c r="M134" s="196"/>
      <c r="N134" s="196"/>
      <c r="O134" s="196"/>
      <c r="P134" s="196"/>
      <c r="Q134" s="196"/>
      <c r="R134" s="196"/>
      <c r="S134" s="196"/>
      <c r="T134" s="196"/>
      <c r="U134" s="196"/>
      <c r="V134" s="323"/>
    </row>
    <row r="135" spans="1:22">
      <c r="A135" s="53" t="s">
        <v>108</v>
      </c>
      <c r="B135" s="54" t="s">
        <v>12</v>
      </c>
      <c r="C135" s="198" t="s">
        <v>12</v>
      </c>
      <c r="D135" s="198" t="s">
        <v>13</v>
      </c>
      <c r="E135" s="198" t="s">
        <v>13</v>
      </c>
      <c r="F135" s="198" t="s">
        <v>14</v>
      </c>
      <c r="G135" s="198" t="s">
        <v>15</v>
      </c>
      <c r="H135" s="198" t="s">
        <v>16</v>
      </c>
      <c r="I135" s="198" t="s">
        <v>13</v>
      </c>
      <c r="J135" s="198" t="s">
        <v>14</v>
      </c>
      <c r="K135" s="198" t="s">
        <v>15</v>
      </c>
      <c r="L135" s="198" t="s">
        <v>16</v>
      </c>
      <c r="M135" s="198" t="s">
        <v>13</v>
      </c>
      <c r="N135" s="198" t="s">
        <v>14</v>
      </c>
      <c r="O135" s="198" t="s">
        <v>15</v>
      </c>
      <c r="P135" s="198" t="s">
        <v>16</v>
      </c>
      <c r="Q135" s="198" t="s">
        <v>13</v>
      </c>
      <c r="R135" s="198" t="s">
        <v>14</v>
      </c>
      <c r="S135" s="198" t="s">
        <v>15</v>
      </c>
      <c r="T135" s="198" t="s">
        <v>16</v>
      </c>
      <c r="U135" s="198"/>
      <c r="V135" s="323"/>
    </row>
    <row r="136" spans="1:22">
      <c r="A136" s="55" t="s">
        <v>528</v>
      </c>
      <c r="B136" s="56">
        <v>2019</v>
      </c>
      <c r="C136" s="210">
        <v>2023</v>
      </c>
      <c r="D136" s="210">
        <v>2025</v>
      </c>
      <c r="E136" s="210">
        <v>2030</v>
      </c>
      <c r="F136" s="210">
        <v>2030</v>
      </c>
      <c r="G136" s="210">
        <v>2030</v>
      </c>
      <c r="H136" s="210">
        <v>2030</v>
      </c>
      <c r="I136" s="210">
        <v>2035</v>
      </c>
      <c r="J136" s="210">
        <v>2035</v>
      </c>
      <c r="K136" s="210">
        <v>2035</v>
      </c>
      <c r="L136" s="210">
        <v>2035</v>
      </c>
      <c r="M136" s="210">
        <v>2040</v>
      </c>
      <c r="N136" s="210">
        <v>2040</v>
      </c>
      <c r="O136" s="210">
        <v>2040</v>
      </c>
      <c r="P136" s="210">
        <v>2040</v>
      </c>
      <c r="Q136" s="210">
        <v>2050</v>
      </c>
      <c r="R136" s="210">
        <v>2050</v>
      </c>
      <c r="S136" s="210">
        <v>2050</v>
      </c>
      <c r="T136" s="210">
        <v>2050</v>
      </c>
      <c r="U136" s="211" t="s">
        <v>218</v>
      </c>
      <c r="V136" s="323"/>
    </row>
    <row r="137" spans="1:22">
      <c r="A137" s="53" t="s">
        <v>52</v>
      </c>
      <c r="B137" s="57"/>
      <c r="C137" s="67">
        <v>0.52349999999999997</v>
      </c>
      <c r="D137" s="67">
        <v>0.51800000000000002</v>
      </c>
      <c r="E137" s="67">
        <v>0.61499999999999999</v>
      </c>
      <c r="F137" s="67">
        <v>0.51500000000000001</v>
      </c>
      <c r="G137" s="67">
        <v>0.60499999999999998</v>
      </c>
      <c r="H137" s="67">
        <v>0.48260000000000003</v>
      </c>
      <c r="I137" s="67">
        <v>0.66</v>
      </c>
      <c r="J137" s="67">
        <v>0.41</v>
      </c>
      <c r="K137" s="67">
        <v>0.79</v>
      </c>
      <c r="L137" s="67">
        <v>0.37760000000000005</v>
      </c>
      <c r="M137" s="67">
        <v>0.70699999999999996</v>
      </c>
      <c r="N137" s="67">
        <v>0.307</v>
      </c>
      <c r="O137" s="67">
        <v>0.90700000000000003</v>
      </c>
      <c r="P137" s="67">
        <v>0.27460000000000001</v>
      </c>
      <c r="Q137" s="67">
        <v>0.3</v>
      </c>
      <c r="R137" s="67">
        <v>0</v>
      </c>
      <c r="S137" s="67">
        <v>0.67500000000000004</v>
      </c>
      <c r="T137" s="67">
        <v>1.35E-2</v>
      </c>
      <c r="U137" s="2" t="s">
        <v>100</v>
      </c>
      <c r="V137" s="324"/>
    </row>
    <row r="138" spans="1:22">
      <c r="A138" s="47" t="s">
        <v>563</v>
      </c>
      <c r="B138" s="59"/>
      <c r="C138" s="69">
        <v>0.42349999999999999</v>
      </c>
      <c r="D138" s="69">
        <v>0.41799999999999998</v>
      </c>
      <c r="E138" s="69">
        <v>0.41499999999999998</v>
      </c>
      <c r="F138" s="69">
        <v>0.41499999999999998</v>
      </c>
      <c r="G138" s="69">
        <v>0.41499999999999998</v>
      </c>
      <c r="H138" s="69">
        <v>0.41499999999999998</v>
      </c>
      <c r="I138" s="69">
        <v>0.31</v>
      </c>
      <c r="J138" s="69">
        <v>0.31</v>
      </c>
      <c r="K138" s="69">
        <v>0.31</v>
      </c>
      <c r="L138" s="69">
        <v>0.31</v>
      </c>
      <c r="M138" s="69">
        <v>0.20699999999999999</v>
      </c>
      <c r="N138" s="69">
        <v>0.20699999999999999</v>
      </c>
      <c r="O138" s="69">
        <v>0.20699999999999999</v>
      </c>
      <c r="P138" s="69">
        <v>0.20699999999999999</v>
      </c>
      <c r="Q138" s="69">
        <v>0</v>
      </c>
      <c r="R138" s="69">
        <v>0</v>
      </c>
      <c r="S138" s="69">
        <v>0</v>
      </c>
      <c r="T138" s="69">
        <v>0</v>
      </c>
      <c r="U138" s="2" t="s">
        <v>100</v>
      </c>
      <c r="V138" s="325"/>
    </row>
    <row r="139" spans="1:22">
      <c r="A139" s="47" t="s">
        <v>564</v>
      </c>
      <c r="B139" s="59"/>
      <c r="C139" s="69">
        <v>0.1</v>
      </c>
      <c r="D139" s="69">
        <v>0.1</v>
      </c>
      <c r="E139" s="69">
        <v>0.2</v>
      </c>
      <c r="F139" s="69">
        <v>0.1</v>
      </c>
      <c r="G139" s="69">
        <v>0.19</v>
      </c>
      <c r="H139" s="69">
        <v>6.7599999999999993E-2</v>
      </c>
      <c r="I139" s="69">
        <v>0.35</v>
      </c>
      <c r="J139" s="69">
        <v>0.1</v>
      </c>
      <c r="K139" s="69">
        <v>0.48</v>
      </c>
      <c r="L139" s="69">
        <v>6.7599999999999993E-2</v>
      </c>
      <c r="M139" s="69">
        <v>0.5</v>
      </c>
      <c r="N139" s="69">
        <v>0.1</v>
      </c>
      <c r="O139" s="69">
        <v>0.7</v>
      </c>
      <c r="P139" s="69">
        <v>6.7599999999999993E-2</v>
      </c>
      <c r="Q139" s="69">
        <v>0.3</v>
      </c>
      <c r="R139" s="69">
        <v>0</v>
      </c>
      <c r="S139" s="69">
        <v>0.67500000000000004</v>
      </c>
      <c r="T139" s="69">
        <v>1.35E-2</v>
      </c>
      <c r="U139" s="2" t="s">
        <v>100</v>
      </c>
      <c r="V139" s="325"/>
    </row>
    <row r="140" spans="1:22">
      <c r="A140" s="47"/>
      <c r="B140" s="59"/>
      <c r="C140" s="60"/>
      <c r="D140" s="60"/>
      <c r="E140" s="60"/>
      <c r="F140" s="60"/>
      <c r="G140" s="60"/>
      <c r="H140" s="60"/>
      <c r="I140" s="60"/>
      <c r="J140" s="60"/>
      <c r="K140" s="60"/>
      <c r="L140" s="60"/>
      <c r="M140" s="60"/>
      <c r="N140" s="60"/>
      <c r="O140" s="60"/>
      <c r="P140" s="60"/>
      <c r="Q140" s="60"/>
      <c r="R140" s="60"/>
      <c r="S140" s="60"/>
      <c r="T140" s="60"/>
      <c r="U140" s="2"/>
      <c r="V140" s="325"/>
    </row>
    <row r="141" spans="1:22">
      <c r="V141" s="326"/>
    </row>
    <row r="142" spans="1:22">
      <c r="A142" s="191" t="s">
        <v>565</v>
      </c>
      <c r="B142" s="52" t="s">
        <v>526</v>
      </c>
      <c r="C142" s="191"/>
      <c r="D142" s="191"/>
      <c r="E142" s="191"/>
      <c r="F142" s="191"/>
      <c r="G142" s="191"/>
      <c r="H142" s="191"/>
      <c r="I142" s="191"/>
      <c r="J142" s="191"/>
      <c r="K142" s="191"/>
      <c r="L142" s="191"/>
      <c r="M142" s="191"/>
      <c r="N142" s="191"/>
      <c r="O142" s="191"/>
      <c r="P142" s="191"/>
      <c r="Q142" s="191"/>
      <c r="R142" s="191"/>
      <c r="S142" s="191"/>
      <c r="T142" s="191"/>
      <c r="U142" s="191"/>
      <c r="V142" s="323"/>
    </row>
    <row r="143" spans="1:22">
      <c r="A143" s="196" t="s">
        <v>566</v>
      </c>
      <c r="B143" s="196"/>
      <c r="C143" s="196"/>
      <c r="D143" s="196"/>
      <c r="E143" s="196"/>
      <c r="F143" s="196"/>
      <c r="G143" s="196"/>
      <c r="H143" s="196"/>
      <c r="I143" s="196"/>
      <c r="J143" s="196"/>
      <c r="K143" s="196"/>
      <c r="L143" s="196"/>
      <c r="M143" s="196"/>
      <c r="N143" s="196"/>
      <c r="O143" s="196"/>
      <c r="P143" s="196"/>
      <c r="Q143" s="196"/>
      <c r="R143" s="196"/>
      <c r="S143" s="196"/>
      <c r="T143" s="196"/>
      <c r="U143" s="196"/>
      <c r="V143" s="323"/>
    </row>
    <row r="144" spans="1:22">
      <c r="A144" s="53" t="s">
        <v>108</v>
      </c>
      <c r="B144" s="54" t="s">
        <v>12</v>
      </c>
      <c r="C144" s="198" t="s">
        <v>12</v>
      </c>
      <c r="D144" s="198" t="s">
        <v>13</v>
      </c>
      <c r="E144" s="198" t="s">
        <v>13</v>
      </c>
      <c r="F144" s="198" t="s">
        <v>14</v>
      </c>
      <c r="G144" s="198" t="s">
        <v>15</v>
      </c>
      <c r="H144" s="198" t="s">
        <v>16</v>
      </c>
      <c r="I144" s="198" t="s">
        <v>13</v>
      </c>
      <c r="J144" s="198" t="s">
        <v>14</v>
      </c>
      <c r="K144" s="198" t="s">
        <v>15</v>
      </c>
      <c r="L144" s="198" t="s">
        <v>16</v>
      </c>
      <c r="M144" s="198" t="s">
        <v>13</v>
      </c>
      <c r="N144" s="198" t="s">
        <v>14</v>
      </c>
      <c r="O144" s="198" t="s">
        <v>15</v>
      </c>
      <c r="P144" s="198" t="s">
        <v>16</v>
      </c>
      <c r="Q144" s="198" t="s">
        <v>13</v>
      </c>
      <c r="R144" s="198" t="s">
        <v>14</v>
      </c>
      <c r="S144" s="198" t="s">
        <v>15</v>
      </c>
      <c r="T144" s="198" t="s">
        <v>16</v>
      </c>
      <c r="U144" s="198"/>
      <c r="V144" s="323"/>
    </row>
    <row r="145" spans="1:22">
      <c r="A145" s="55" t="s">
        <v>528</v>
      </c>
      <c r="B145" s="56">
        <v>2019</v>
      </c>
      <c r="C145" s="210">
        <v>2023</v>
      </c>
      <c r="D145" s="210">
        <v>2025</v>
      </c>
      <c r="E145" s="210">
        <v>2030</v>
      </c>
      <c r="F145" s="210">
        <v>2030</v>
      </c>
      <c r="G145" s="210">
        <v>2030</v>
      </c>
      <c r="H145" s="210">
        <v>2030</v>
      </c>
      <c r="I145" s="210">
        <v>2035</v>
      </c>
      <c r="J145" s="210">
        <v>2035</v>
      </c>
      <c r="K145" s="210">
        <v>2035</v>
      </c>
      <c r="L145" s="210">
        <v>2035</v>
      </c>
      <c r="M145" s="210">
        <v>2040</v>
      </c>
      <c r="N145" s="210">
        <v>2040</v>
      </c>
      <c r="O145" s="210">
        <v>2040</v>
      </c>
      <c r="P145" s="210">
        <v>2040</v>
      </c>
      <c r="Q145" s="210">
        <v>2050</v>
      </c>
      <c r="R145" s="210">
        <v>2050</v>
      </c>
      <c r="S145" s="210">
        <v>2050</v>
      </c>
      <c r="T145" s="210">
        <v>2050</v>
      </c>
      <c r="U145" s="211" t="s">
        <v>218</v>
      </c>
      <c r="V145" s="323"/>
    </row>
    <row r="146" spans="1:22">
      <c r="A146" s="53" t="s">
        <v>567</v>
      </c>
      <c r="B146" s="57">
        <f>SUM(B147:B149)</f>
        <v>0.51241810484929984</v>
      </c>
      <c r="C146" s="58">
        <f>SUM(C147:C149)</f>
        <v>0.48499999999999999</v>
      </c>
      <c r="D146" s="58">
        <f t="shared" ref="D146:T146" si="6">SUM(D147:D149)</f>
        <v>0.48599999999999988</v>
      </c>
      <c r="E146" s="58">
        <f t="shared" si="6"/>
        <v>0.48599999999999988</v>
      </c>
      <c r="F146" s="58">
        <f t="shared" si="6"/>
        <v>0.48599999999999988</v>
      </c>
      <c r="G146" s="58">
        <f t="shared" si="6"/>
        <v>0.48599999999999988</v>
      </c>
      <c r="H146" s="58">
        <f t="shared" si="6"/>
        <v>0.48599999999999988</v>
      </c>
      <c r="I146" s="58">
        <f t="shared" si="6"/>
        <v>0.48599999999999988</v>
      </c>
      <c r="J146" s="58">
        <f t="shared" si="6"/>
        <v>0.48599999999999988</v>
      </c>
      <c r="K146" s="58">
        <f t="shared" si="6"/>
        <v>0.48599999999999988</v>
      </c>
      <c r="L146" s="58">
        <f t="shared" si="6"/>
        <v>0.48599999999999988</v>
      </c>
      <c r="M146" s="58">
        <f t="shared" si="6"/>
        <v>3.6859999999999999</v>
      </c>
      <c r="N146" s="58">
        <f t="shared" si="6"/>
        <v>2.9859999999999998</v>
      </c>
      <c r="O146" s="58">
        <f t="shared" si="6"/>
        <v>1.6</v>
      </c>
      <c r="P146" s="58">
        <f t="shared" si="6"/>
        <v>0</v>
      </c>
      <c r="Q146" s="58">
        <f t="shared" si="6"/>
        <v>6.886000000000001</v>
      </c>
      <c r="R146" s="58">
        <f t="shared" si="6"/>
        <v>5.4859999999999998</v>
      </c>
      <c r="S146" s="58">
        <f t="shared" si="6"/>
        <v>3.2</v>
      </c>
      <c r="T146" s="58">
        <f t="shared" si="6"/>
        <v>0</v>
      </c>
      <c r="U146" s="2" t="s">
        <v>100</v>
      </c>
      <c r="V146" s="324"/>
    </row>
    <row r="147" spans="1:22">
      <c r="A147" s="47" t="str">
        <f>[2]DASHBOARD!E523</f>
        <v>Nuclear plant (Borssele)</v>
      </c>
      <c r="B147" s="59">
        <f>[2]DASHBOARD!F523</f>
        <v>0.51241810484929984</v>
      </c>
      <c r="C147" s="60">
        <f>[2]DASHBOARD!G523</f>
        <v>0.48499999999999999</v>
      </c>
      <c r="D147" s="60">
        <f>[2]DASHBOARD!H523</f>
        <v>0.48599999999999988</v>
      </c>
      <c r="E147" s="60">
        <f>[2]DASHBOARD!I523</f>
        <v>0.48599999999999988</v>
      </c>
      <c r="F147" s="60">
        <f>[2]DASHBOARD!J523</f>
        <v>0.48599999999999988</v>
      </c>
      <c r="G147" s="60">
        <f>[2]DASHBOARD!K523</f>
        <v>0.48599999999999988</v>
      </c>
      <c r="H147" s="60">
        <f>[2]DASHBOARD!L523</f>
        <v>0.48599999999999988</v>
      </c>
      <c r="I147" s="60">
        <f>[2]DASHBOARD!M523</f>
        <v>0.48599999999999988</v>
      </c>
      <c r="J147" s="60">
        <f>[2]DASHBOARD!N523</f>
        <v>0.48599999999999988</v>
      </c>
      <c r="K147" s="60">
        <f>[2]DASHBOARD!O523</f>
        <v>0.48599999999999988</v>
      </c>
      <c r="L147" s="60">
        <f>[2]DASHBOARD!P523</f>
        <v>0.48599999999999988</v>
      </c>
      <c r="M147" s="60">
        <f>[2]DASHBOARD!Q523</f>
        <v>0.48599999999999988</v>
      </c>
      <c r="N147" s="60">
        <f>[2]DASHBOARD!R523</f>
        <v>0.48599999999999988</v>
      </c>
      <c r="O147" s="60">
        <f>[2]DASHBOARD!S523</f>
        <v>0</v>
      </c>
      <c r="P147" s="60">
        <f>[2]DASHBOARD!T523</f>
        <v>0</v>
      </c>
      <c r="Q147" s="60">
        <f>[2]DASHBOARD!U523</f>
        <v>0.48599999999999988</v>
      </c>
      <c r="R147" s="60">
        <f>[2]DASHBOARD!V523</f>
        <v>0.48599999999999988</v>
      </c>
      <c r="S147" s="60">
        <f>[2]DASHBOARD!W523</f>
        <v>0</v>
      </c>
      <c r="T147" s="60">
        <f>[2]DASHBOARD!X523</f>
        <v>0</v>
      </c>
      <c r="U147" s="2" t="s">
        <v>100</v>
      </c>
      <c r="V147" s="325"/>
    </row>
    <row r="148" spans="1:22">
      <c r="A148" s="47" t="str">
        <f>[2]DASHBOARD!E524</f>
        <v>Nuclear plant (large-scale)</v>
      </c>
      <c r="B148" s="59">
        <f>[2]DASHBOARD!F524</f>
        <v>0</v>
      </c>
      <c r="C148" s="60">
        <f>[2]DASHBOARD!G524</f>
        <v>0</v>
      </c>
      <c r="D148" s="60">
        <f>[2]DASHBOARD!H524</f>
        <v>0</v>
      </c>
      <c r="E148" s="60">
        <f>[2]DASHBOARD!I524</f>
        <v>0</v>
      </c>
      <c r="F148" s="60">
        <f>[2]DASHBOARD!J524</f>
        <v>0</v>
      </c>
      <c r="G148" s="60">
        <f>[2]DASHBOARD!K524</f>
        <v>0</v>
      </c>
      <c r="H148" s="60">
        <f>[2]DASHBOARD!L524</f>
        <v>0</v>
      </c>
      <c r="I148" s="60">
        <f>[2]DASHBOARD!M524</f>
        <v>0</v>
      </c>
      <c r="J148" s="60">
        <f>[2]DASHBOARD!N524</f>
        <v>0</v>
      </c>
      <c r="K148" s="60">
        <f>[2]DASHBOARD!O524</f>
        <v>0</v>
      </c>
      <c r="L148" s="60">
        <f>[2]DASHBOARD!P524</f>
        <v>0</v>
      </c>
      <c r="M148" s="60">
        <f>[2]DASHBOARD!Q524</f>
        <v>3.2</v>
      </c>
      <c r="N148" s="60">
        <f>[2]DASHBOARD!R524</f>
        <v>1.6</v>
      </c>
      <c r="O148" s="60">
        <f>[2]DASHBOARD!S524</f>
        <v>1.6</v>
      </c>
      <c r="P148" s="60">
        <f>[2]DASHBOARD!T524</f>
        <v>0</v>
      </c>
      <c r="Q148" s="60">
        <f>[2]DASHBOARD!U524</f>
        <v>6.4000000000000012</v>
      </c>
      <c r="R148" s="60">
        <f>[2]DASHBOARD!V524</f>
        <v>3.2</v>
      </c>
      <c r="S148" s="60">
        <f>[2]DASHBOARD!W524</f>
        <v>3.2</v>
      </c>
      <c r="T148" s="60">
        <f>[2]DASHBOARD!X524</f>
        <v>0</v>
      </c>
      <c r="U148" s="2" t="s">
        <v>100</v>
      </c>
      <c r="V148" s="325"/>
    </row>
    <row r="149" spans="1:22">
      <c r="A149" s="47" t="str">
        <f>[2]DASHBOARD!E525</f>
        <v>Nuclear plant (SMR)</v>
      </c>
      <c r="B149" s="59">
        <f>[2]DASHBOARD!F525</f>
        <v>0</v>
      </c>
      <c r="C149" s="60">
        <f>[2]DASHBOARD!G525</f>
        <v>0</v>
      </c>
      <c r="D149" s="60">
        <f>[2]DASHBOARD!H525</f>
        <v>0</v>
      </c>
      <c r="E149" s="60">
        <f>[2]DASHBOARD!I525</f>
        <v>0</v>
      </c>
      <c r="F149" s="60">
        <f>[2]DASHBOARD!J525</f>
        <v>0</v>
      </c>
      <c r="G149" s="60">
        <f>[2]DASHBOARD!K525</f>
        <v>0</v>
      </c>
      <c r="H149" s="60">
        <f>[2]DASHBOARD!L525</f>
        <v>0</v>
      </c>
      <c r="I149" s="60">
        <f>[2]DASHBOARD!M525</f>
        <v>0</v>
      </c>
      <c r="J149" s="60">
        <f>[2]DASHBOARD!N525</f>
        <v>0</v>
      </c>
      <c r="K149" s="60">
        <f>[2]DASHBOARD!O525</f>
        <v>0</v>
      </c>
      <c r="L149" s="60">
        <f>[2]DASHBOARD!P525</f>
        <v>0</v>
      </c>
      <c r="M149" s="60">
        <f>[2]DASHBOARD!Q525</f>
        <v>0</v>
      </c>
      <c r="N149" s="60">
        <f>[2]DASHBOARD!R525</f>
        <v>0.89999999999999991</v>
      </c>
      <c r="O149" s="60">
        <f>[2]DASHBOARD!S525</f>
        <v>0</v>
      </c>
      <c r="P149" s="60">
        <f>[2]DASHBOARD!T525</f>
        <v>0</v>
      </c>
      <c r="Q149" s="60">
        <f>[2]DASHBOARD!U525</f>
        <v>0</v>
      </c>
      <c r="R149" s="60">
        <f>[2]DASHBOARD!V525</f>
        <v>1.8</v>
      </c>
      <c r="S149" s="60">
        <f>[2]DASHBOARD!W525</f>
        <v>0</v>
      </c>
      <c r="T149" s="60">
        <f>[2]DASHBOARD!X525</f>
        <v>0</v>
      </c>
      <c r="U149" s="2" t="s">
        <v>100</v>
      </c>
      <c r="V149" s="325"/>
    </row>
    <row r="150" spans="1:22">
      <c r="A150" s="48"/>
      <c r="B150" s="59"/>
      <c r="C150" s="60"/>
      <c r="D150" s="60"/>
      <c r="E150" s="60"/>
      <c r="F150" s="60"/>
      <c r="G150" s="60"/>
      <c r="H150" s="60"/>
      <c r="I150" s="60"/>
      <c r="J150" s="60"/>
      <c r="K150" s="60"/>
      <c r="L150" s="60"/>
      <c r="M150" s="60"/>
      <c r="N150" s="60"/>
      <c r="O150" s="60"/>
      <c r="P150" s="60"/>
      <c r="Q150" s="60"/>
      <c r="R150" s="60"/>
      <c r="S150" s="60"/>
      <c r="T150" s="60"/>
      <c r="U150" s="2"/>
      <c r="V150" s="325"/>
    </row>
    <row r="151" spans="1:22">
      <c r="V151" s="326"/>
    </row>
    <row r="152" spans="1:22" s="62" customFormat="1">
      <c r="A152" s="62" t="s">
        <v>565</v>
      </c>
      <c r="B152" s="62" t="s">
        <v>568</v>
      </c>
      <c r="V152" s="328"/>
    </row>
    <row r="153" spans="1:22">
      <c r="A153" s="196" t="s">
        <v>566</v>
      </c>
      <c r="B153" s="196"/>
      <c r="C153" s="196"/>
      <c r="D153" s="196"/>
      <c r="E153" s="196"/>
      <c r="F153" s="196"/>
      <c r="G153" s="196"/>
      <c r="H153" s="196"/>
      <c r="I153" s="196"/>
      <c r="J153" s="196"/>
      <c r="K153" s="196"/>
      <c r="L153" s="196"/>
      <c r="M153" s="196"/>
      <c r="N153" s="196"/>
      <c r="O153" s="196"/>
      <c r="P153" s="196"/>
      <c r="Q153" s="196"/>
      <c r="R153" s="196"/>
      <c r="S153" s="196"/>
      <c r="T153" s="196"/>
      <c r="U153" s="196"/>
      <c r="V153" s="323"/>
    </row>
    <row r="154" spans="1:22">
      <c r="A154" s="53" t="s">
        <v>108</v>
      </c>
      <c r="B154" s="54" t="s">
        <v>12</v>
      </c>
      <c r="C154" s="198" t="s">
        <v>12</v>
      </c>
      <c r="D154" s="198" t="s">
        <v>13</v>
      </c>
      <c r="E154" s="198" t="s">
        <v>13</v>
      </c>
      <c r="F154" s="198" t="s">
        <v>14</v>
      </c>
      <c r="G154" s="198" t="s">
        <v>15</v>
      </c>
      <c r="H154" s="198" t="s">
        <v>16</v>
      </c>
      <c r="I154" s="198" t="s">
        <v>13</v>
      </c>
      <c r="J154" s="198" t="s">
        <v>14</v>
      </c>
      <c r="K154" s="198" t="s">
        <v>15</v>
      </c>
      <c r="L154" s="198" t="s">
        <v>16</v>
      </c>
      <c r="M154" s="198" t="s">
        <v>13</v>
      </c>
      <c r="N154" s="198" t="s">
        <v>14</v>
      </c>
      <c r="O154" s="198" t="s">
        <v>15</v>
      </c>
      <c r="P154" s="198" t="s">
        <v>16</v>
      </c>
      <c r="Q154" s="198" t="s">
        <v>13</v>
      </c>
      <c r="R154" s="198" t="s">
        <v>14</v>
      </c>
      <c r="S154" s="198" t="s">
        <v>15</v>
      </c>
      <c r="T154" s="198" t="s">
        <v>16</v>
      </c>
      <c r="U154" s="198"/>
      <c r="V154" s="323"/>
    </row>
    <row r="155" spans="1:22">
      <c r="A155" s="55" t="s">
        <v>528</v>
      </c>
      <c r="B155" s="56">
        <v>2019</v>
      </c>
      <c r="C155" s="210">
        <v>2023</v>
      </c>
      <c r="D155" s="210">
        <v>2025</v>
      </c>
      <c r="E155" s="210">
        <v>2030</v>
      </c>
      <c r="F155" s="210">
        <v>2030</v>
      </c>
      <c r="G155" s="210">
        <v>2030</v>
      </c>
      <c r="H155" s="210">
        <v>2030</v>
      </c>
      <c r="I155" s="210">
        <v>2035</v>
      </c>
      <c r="J155" s="210">
        <v>2035</v>
      </c>
      <c r="K155" s="210">
        <v>2035</v>
      </c>
      <c r="L155" s="210">
        <v>2035</v>
      </c>
      <c r="M155" s="210">
        <v>2040</v>
      </c>
      <c r="N155" s="210">
        <v>2040</v>
      </c>
      <c r="O155" s="210">
        <v>2040</v>
      </c>
      <c r="P155" s="210">
        <v>2040</v>
      </c>
      <c r="Q155" s="210">
        <v>2050</v>
      </c>
      <c r="R155" s="210">
        <v>2050</v>
      </c>
      <c r="S155" s="210">
        <v>2050</v>
      </c>
      <c r="T155" s="210">
        <v>2050</v>
      </c>
      <c r="U155" s="211" t="s">
        <v>218</v>
      </c>
      <c r="V155" s="323"/>
    </row>
    <row r="156" spans="1:22">
      <c r="A156" s="53" t="s">
        <v>567</v>
      </c>
      <c r="B156" s="57">
        <v>0.51241810484929984</v>
      </c>
      <c r="C156" s="58">
        <v>0.48499999999999999</v>
      </c>
      <c r="D156" s="58">
        <v>0.48599999999999988</v>
      </c>
      <c r="E156" s="58">
        <v>0.48599999999999988</v>
      </c>
      <c r="F156" s="58">
        <v>0.48599999999999988</v>
      </c>
      <c r="G156" s="58">
        <v>0.48599999999999988</v>
      </c>
      <c r="H156" s="58">
        <v>0.48599999999999988</v>
      </c>
      <c r="I156" s="58">
        <v>0.48599999999999988</v>
      </c>
      <c r="J156" s="58">
        <v>0.48599999999999988</v>
      </c>
      <c r="K156" s="58">
        <v>0.48599999999999988</v>
      </c>
      <c r="L156" s="58">
        <v>0.48599999999999988</v>
      </c>
      <c r="M156" s="58">
        <v>3.6859999999999999</v>
      </c>
      <c r="N156" s="58">
        <v>2.9859999999999998</v>
      </c>
      <c r="O156" s="58">
        <v>1.6</v>
      </c>
      <c r="P156" s="58">
        <v>0</v>
      </c>
      <c r="Q156" s="58">
        <v>6.886000000000001</v>
      </c>
      <c r="R156" s="58">
        <v>5.4859999999999998</v>
      </c>
      <c r="S156" s="58">
        <v>3.2</v>
      </c>
      <c r="T156" s="58">
        <v>0</v>
      </c>
      <c r="U156" s="2" t="s">
        <v>100</v>
      </c>
      <c r="V156" s="324"/>
    </row>
    <row r="157" spans="1:22">
      <c r="A157" s="47" t="s">
        <v>569</v>
      </c>
      <c r="B157" s="59">
        <v>0.51241810484929984</v>
      </c>
      <c r="C157" s="60">
        <v>0.48499999999999999</v>
      </c>
      <c r="D157" s="60">
        <v>0.48599999999999988</v>
      </c>
      <c r="E157" s="60">
        <v>0.48599999999999988</v>
      </c>
      <c r="F157" s="60">
        <v>0.48599999999999988</v>
      </c>
      <c r="G157" s="60">
        <v>0.48599999999999988</v>
      </c>
      <c r="H157" s="60">
        <v>0.48599999999999988</v>
      </c>
      <c r="I157" s="60">
        <v>0.48599999999999988</v>
      </c>
      <c r="J157" s="60">
        <v>0.48599999999999988</v>
      </c>
      <c r="K157" s="60">
        <v>0.48599999999999988</v>
      </c>
      <c r="L157" s="60">
        <v>0.48599999999999988</v>
      </c>
      <c r="M157" s="60">
        <v>0.48599999999999988</v>
      </c>
      <c r="N157" s="60">
        <v>0.48599999999999988</v>
      </c>
      <c r="O157" s="60">
        <v>0</v>
      </c>
      <c r="P157" s="60">
        <v>0</v>
      </c>
      <c r="Q157" s="60">
        <v>0.48599999999999988</v>
      </c>
      <c r="R157" s="60">
        <v>0.48599999999999988</v>
      </c>
      <c r="S157" s="60">
        <v>0</v>
      </c>
      <c r="T157" s="60">
        <v>0</v>
      </c>
      <c r="U157" s="2" t="s">
        <v>100</v>
      </c>
      <c r="V157" s="325"/>
    </row>
    <row r="158" spans="1:22">
      <c r="A158" s="47" t="s">
        <v>570</v>
      </c>
      <c r="B158" s="59">
        <v>0</v>
      </c>
      <c r="C158" s="60">
        <v>0</v>
      </c>
      <c r="D158" s="60">
        <v>0</v>
      </c>
      <c r="E158" s="60">
        <v>0</v>
      </c>
      <c r="F158" s="60">
        <v>0</v>
      </c>
      <c r="G158" s="60">
        <v>0</v>
      </c>
      <c r="H158" s="60">
        <v>0</v>
      </c>
      <c r="I158" s="60">
        <v>0</v>
      </c>
      <c r="J158" s="60">
        <v>0</v>
      </c>
      <c r="K158" s="60">
        <v>0</v>
      </c>
      <c r="L158" s="60">
        <v>0</v>
      </c>
      <c r="M158" s="60">
        <v>3.2</v>
      </c>
      <c r="N158" s="60">
        <v>1.6</v>
      </c>
      <c r="O158" s="60">
        <v>1.6</v>
      </c>
      <c r="P158" s="60">
        <v>0</v>
      </c>
      <c r="Q158" s="60">
        <v>6.4000000000000012</v>
      </c>
      <c r="R158" s="60">
        <v>3.2</v>
      </c>
      <c r="S158" s="60">
        <v>3.2</v>
      </c>
      <c r="T158" s="60">
        <v>0</v>
      </c>
      <c r="U158" s="2" t="s">
        <v>100</v>
      </c>
      <c r="V158" s="325"/>
    </row>
    <row r="159" spans="1:22">
      <c r="A159" s="47" t="s">
        <v>571</v>
      </c>
      <c r="B159" s="59">
        <v>0</v>
      </c>
      <c r="C159" s="60">
        <v>0</v>
      </c>
      <c r="D159" s="60">
        <v>0</v>
      </c>
      <c r="E159" s="60">
        <v>0</v>
      </c>
      <c r="F159" s="60">
        <v>0</v>
      </c>
      <c r="G159" s="60">
        <v>0</v>
      </c>
      <c r="H159" s="60">
        <v>0</v>
      </c>
      <c r="I159" s="60">
        <v>0</v>
      </c>
      <c r="J159" s="60">
        <v>0</v>
      </c>
      <c r="K159" s="60">
        <v>0</v>
      </c>
      <c r="L159" s="60">
        <v>0</v>
      </c>
      <c r="M159" s="60">
        <v>0</v>
      </c>
      <c r="N159" s="60">
        <v>0.89999999999999991</v>
      </c>
      <c r="O159" s="60">
        <v>0</v>
      </c>
      <c r="P159" s="60">
        <v>0</v>
      </c>
      <c r="Q159" s="60">
        <v>0</v>
      </c>
      <c r="R159" s="60">
        <v>1.8</v>
      </c>
      <c r="S159" s="60">
        <v>0</v>
      </c>
      <c r="T159" s="60">
        <v>0</v>
      </c>
      <c r="U159" s="2" t="s">
        <v>100</v>
      </c>
      <c r="V159" s="325"/>
    </row>
    <row r="160" spans="1:22">
      <c r="V160" s="326"/>
    </row>
    <row r="161" spans="1:22">
      <c r="V161" s="326"/>
    </row>
    <row r="162" spans="1:22">
      <c r="A162" s="191" t="s">
        <v>572</v>
      </c>
      <c r="B162" s="52" t="s">
        <v>526</v>
      </c>
      <c r="C162" s="191"/>
      <c r="D162" s="191"/>
      <c r="E162" s="191"/>
      <c r="F162" s="191"/>
      <c r="G162" s="191"/>
      <c r="H162" s="191"/>
      <c r="I162" s="191"/>
      <c r="J162" s="191"/>
      <c r="K162" s="191"/>
      <c r="L162" s="191"/>
      <c r="M162" s="191"/>
      <c r="N162" s="191"/>
      <c r="O162" s="191"/>
      <c r="P162" s="191"/>
      <c r="Q162" s="191"/>
      <c r="R162" s="191"/>
      <c r="S162" s="191"/>
      <c r="T162" s="191"/>
      <c r="U162" s="191"/>
      <c r="V162" s="323"/>
    </row>
    <row r="163" spans="1:22">
      <c r="A163" s="196" t="s">
        <v>573</v>
      </c>
      <c r="B163" s="196"/>
      <c r="C163" s="196"/>
      <c r="D163" s="196"/>
      <c r="E163" s="196"/>
      <c r="F163" s="196"/>
      <c r="G163" s="196"/>
      <c r="H163" s="196"/>
      <c r="I163" s="196"/>
      <c r="J163" s="196"/>
      <c r="K163" s="196"/>
      <c r="L163" s="196"/>
      <c r="M163" s="196"/>
      <c r="N163" s="196"/>
      <c r="O163" s="196"/>
      <c r="P163" s="196"/>
      <c r="Q163" s="196"/>
      <c r="R163" s="196"/>
      <c r="S163" s="196"/>
      <c r="T163" s="196"/>
      <c r="U163" s="196"/>
      <c r="V163" s="323"/>
    </row>
    <row r="164" spans="1:22">
      <c r="A164" s="53" t="s">
        <v>108</v>
      </c>
      <c r="B164" s="54" t="s">
        <v>12</v>
      </c>
      <c r="C164" s="198" t="s">
        <v>12</v>
      </c>
      <c r="D164" s="198" t="s">
        <v>13</v>
      </c>
      <c r="E164" s="198" t="s">
        <v>13</v>
      </c>
      <c r="F164" s="198" t="s">
        <v>14</v>
      </c>
      <c r="G164" s="198" t="s">
        <v>15</v>
      </c>
      <c r="H164" s="198" t="s">
        <v>16</v>
      </c>
      <c r="I164" s="198" t="s">
        <v>13</v>
      </c>
      <c r="J164" s="198" t="s">
        <v>14</v>
      </c>
      <c r="K164" s="198" t="s">
        <v>15</v>
      </c>
      <c r="L164" s="198" t="s">
        <v>16</v>
      </c>
      <c r="M164" s="198" t="s">
        <v>13</v>
      </c>
      <c r="N164" s="198" t="s">
        <v>14</v>
      </c>
      <c r="O164" s="198" t="s">
        <v>15</v>
      </c>
      <c r="P164" s="198" t="s">
        <v>16</v>
      </c>
      <c r="Q164" s="198" t="s">
        <v>13</v>
      </c>
      <c r="R164" s="198" t="s">
        <v>14</v>
      </c>
      <c r="S164" s="198" t="s">
        <v>15</v>
      </c>
      <c r="T164" s="198" t="s">
        <v>16</v>
      </c>
      <c r="U164" s="198"/>
      <c r="V164" s="323"/>
    </row>
    <row r="165" spans="1:22">
      <c r="A165" s="55" t="s">
        <v>528</v>
      </c>
      <c r="B165" s="56">
        <v>2019</v>
      </c>
      <c r="C165" s="210">
        <v>2023</v>
      </c>
      <c r="D165" s="210">
        <v>2025</v>
      </c>
      <c r="E165" s="210">
        <v>2030</v>
      </c>
      <c r="F165" s="210">
        <v>2030</v>
      </c>
      <c r="G165" s="210">
        <v>2030</v>
      </c>
      <c r="H165" s="210">
        <v>2030</v>
      </c>
      <c r="I165" s="210">
        <v>2035</v>
      </c>
      <c r="J165" s="210">
        <v>2035</v>
      </c>
      <c r="K165" s="210">
        <v>2035</v>
      </c>
      <c r="L165" s="210">
        <v>2035</v>
      </c>
      <c r="M165" s="210">
        <v>2040</v>
      </c>
      <c r="N165" s="210">
        <v>2040</v>
      </c>
      <c r="O165" s="210">
        <v>2040</v>
      </c>
      <c r="P165" s="210">
        <v>2040</v>
      </c>
      <c r="Q165" s="210">
        <v>2050</v>
      </c>
      <c r="R165" s="210">
        <v>2050</v>
      </c>
      <c r="S165" s="210">
        <v>2050</v>
      </c>
      <c r="T165" s="210">
        <v>2050</v>
      </c>
      <c r="U165" s="211" t="s">
        <v>218</v>
      </c>
      <c r="V165" s="323"/>
    </row>
    <row r="166" spans="1:22">
      <c r="A166" s="53" t="str">
        <f>[2]DASHBOARD!E526</f>
        <v>Coal plant (fossil + bio)</v>
      </c>
      <c r="B166" s="57">
        <f>[2]DASHBOARD!F526</f>
        <v>3.1277444737474496</v>
      </c>
      <c r="C166" s="58">
        <f>[2]DASHBOARD!G526</f>
        <v>4</v>
      </c>
      <c r="D166" s="58">
        <f>[2]DASHBOARD!H526</f>
        <v>4.0119999999999996</v>
      </c>
      <c r="E166" s="58">
        <f>[2]DASHBOARD!I526</f>
        <v>2.2109999999999999</v>
      </c>
      <c r="F166" s="58">
        <f>[2]DASHBOARD!J526</f>
        <v>2.2109999999999999</v>
      </c>
      <c r="G166" s="58">
        <f>[2]DASHBOARD!K526</f>
        <v>2.2109999999999999</v>
      </c>
      <c r="H166" s="58">
        <f>[2]DASHBOARD!L526</f>
        <v>0</v>
      </c>
      <c r="I166" s="58">
        <f>[2]DASHBOARD!M526</f>
        <v>2.2109999999999999</v>
      </c>
      <c r="J166" s="58">
        <f>[2]DASHBOARD!N526</f>
        <v>2.2109999999999999</v>
      </c>
      <c r="K166" s="58">
        <f>[2]DASHBOARD!O526</f>
        <v>2.2109999999999999</v>
      </c>
      <c r="L166" s="58">
        <f>[2]DASHBOARD!P526</f>
        <v>0</v>
      </c>
      <c r="M166" s="58">
        <f>[2]DASHBOARD!Q526</f>
        <v>2.2109999999999999</v>
      </c>
      <c r="N166" s="58">
        <f>[2]DASHBOARD!R526</f>
        <v>0</v>
      </c>
      <c r="O166" s="58">
        <f>[2]DASHBOARD!S526</f>
        <v>2.2109999999999999</v>
      </c>
      <c r="P166" s="58">
        <f>[2]DASHBOARD!T526</f>
        <v>0</v>
      </c>
      <c r="Q166" s="58">
        <f>[2]DASHBOARD!U526</f>
        <v>1.58</v>
      </c>
      <c r="R166" s="58">
        <f>[2]DASHBOARD!V526</f>
        <v>0</v>
      </c>
      <c r="S166" s="58">
        <f>[2]DASHBOARD!W526</f>
        <v>1.58</v>
      </c>
      <c r="T166" s="58">
        <f>[2]DASHBOARD!X526</f>
        <v>0</v>
      </c>
      <c r="U166" s="2" t="s">
        <v>100</v>
      </c>
      <c r="V166" s="323"/>
    </row>
    <row r="167" spans="1:22">
      <c r="A167" s="47" t="str">
        <f>[2]DASHBOARD!E527</f>
        <v>Coal plant (fossil)</v>
      </c>
      <c r="B167" s="59">
        <f>[2]DASHBOARD!F527</f>
        <v>3.1277444737474496</v>
      </c>
      <c r="C167" s="60">
        <f>[2]DASHBOARD!G527</f>
        <v>2.96</v>
      </c>
      <c r="D167" s="60">
        <f>[2]DASHBOARD!H527</f>
        <v>2.8083999999999998</v>
      </c>
      <c r="E167" s="60">
        <f>[2]DASHBOARD!I527</f>
        <v>0</v>
      </c>
      <c r="F167" s="60">
        <f>[2]DASHBOARD!J527</f>
        <v>0</v>
      </c>
      <c r="G167" s="60">
        <f>[2]DASHBOARD!K527</f>
        <v>0</v>
      </c>
      <c r="H167" s="60">
        <f>[2]DASHBOARD!L527</f>
        <v>0</v>
      </c>
      <c r="I167" s="60">
        <f>[2]DASHBOARD!M527</f>
        <v>0</v>
      </c>
      <c r="J167" s="60">
        <f>[2]DASHBOARD!N527</f>
        <v>0</v>
      </c>
      <c r="K167" s="60">
        <f>[2]DASHBOARD!O527</f>
        <v>0</v>
      </c>
      <c r="L167" s="60">
        <f>[2]DASHBOARD!P527</f>
        <v>0</v>
      </c>
      <c r="M167" s="60">
        <f>[2]DASHBOARD!Q527</f>
        <v>0</v>
      </c>
      <c r="N167" s="60">
        <f>[2]DASHBOARD!R527</f>
        <v>0</v>
      </c>
      <c r="O167" s="60">
        <f>[2]DASHBOARD!S527</f>
        <v>0</v>
      </c>
      <c r="P167" s="60">
        <f>[2]DASHBOARD!T527</f>
        <v>0</v>
      </c>
      <c r="Q167" s="60">
        <f>[2]DASHBOARD!U527</f>
        <v>0</v>
      </c>
      <c r="R167" s="60">
        <f>[2]DASHBOARD!V527</f>
        <v>0</v>
      </c>
      <c r="S167" s="60">
        <f>[2]DASHBOARD!W527</f>
        <v>0</v>
      </c>
      <c r="T167" s="60">
        <f>[2]DASHBOARD!X527</f>
        <v>0</v>
      </c>
      <c r="U167" s="2" t="s">
        <v>100</v>
      </c>
      <c r="V167" s="323"/>
    </row>
    <row r="168" spans="1:22">
      <c r="A168" s="47" t="str">
        <f>[2]DASHBOARD!E528</f>
        <v>Coal plant (biomass)</v>
      </c>
      <c r="B168" s="59">
        <f>[2]DASHBOARD!F528</f>
        <v>0</v>
      </c>
      <c r="C168" s="60">
        <f>[2]DASHBOARD!G528</f>
        <v>1.0489999999999999</v>
      </c>
      <c r="D168" s="60">
        <f>[2]DASHBOARD!H528</f>
        <v>1.2035999999999998</v>
      </c>
      <c r="E168" s="60">
        <f>[2]DASHBOARD!I528</f>
        <v>2.2109999999999999</v>
      </c>
      <c r="F168" s="60">
        <f>[2]DASHBOARD!J528</f>
        <v>2.2109999999999999</v>
      </c>
      <c r="G168" s="60">
        <f>[2]DASHBOARD!K528</f>
        <v>2.2109999999999999</v>
      </c>
      <c r="H168" s="60">
        <f>[2]DASHBOARD!L528</f>
        <v>0</v>
      </c>
      <c r="I168" s="60">
        <f>[2]DASHBOARD!M528</f>
        <v>2.2109999999999999</v>
      </c>
      <c r="J168" s="60">
        <f>[2]DASHBOARD!N528</f>
        <v>2.2109999999999999</v>
      </c>
      <c r="K168" s="60">
        <f>[2]DASHBOARD!O528</f>
        <v>2.2109999999999999</v>
      </c>
      <c r="L168" s="60">
        <f>[2]DASHBOARD!P528</f>
        <v>0</v>
      </c>
      <c r="M168" s="60">
        <f>[2]DASHBOARD!Q528</f>
        <v>2.2109999999999999</v>
      </c>
      <c r="N168" s="60">
        <f>[2]DASHBOARD!R528</f>
        <v>0</v>
      </c>
      <c r="O168" s="60">
        <f>[2]DASHBOARD!S528</f>
        <v>2.2109999999999999</v>
      </c>
      <c r="P168" s="60">
        <f>[2]DASHBOARD!T528</f>
        <v>0</v>
      </c>
      <c r="Q168" s="60">
        <f>[2]DASHBOARD!U528</f>
        <v>1.58</v>
      </c>
      <c r="R168" s="60">
        <f>[2]DASHBOARD!V528</f>
        <v>0</v>
      </c>
      <c r="S168" s="60">
        <f>[2]DASHBOARD!W528</f>
        <v>1.58</v>
      </c>
      <c r="T168" s="60">
        <f>[2]DASHBOARD!X528</f>
        <v>0</v>
      </c>
      <c r="U168" s="2" t="s">
        <v>100</v>
      </c>
      <c r="V168" s="323"/>
    </row>
    <row r="169" spans="1:22">
      <c r="A169" s="48"/>
      <c r="B169" s="59"/>
      <c r="C169" s="60"/>
      <c r="D169" s="60"/>
      <c r="E169" s="60"/>
      <c r="F169" s="60"/>
      <c r="G169" s="60"/>
      <c r="H169" s="60"/>
      <c r="I169" s="60"/>
      <c r="J169" s="60"/>
      <c r="K169" s="60"/>
      <c r="L169" s="60"/>
      <c r="M169" s="60"/>
      <c r="N169" s="60"/>
      <c r="O169" s="60"/>
      <c r="P169" s="60"/>
      <c r="Q169" s="60"/>
      <c r="R169" s="60"/>
      <c r="S169" s="60"/>
      <c r="T169" s="60"/>
      <c r="U169" s="2"/>
      <c r="V169" s="323"/>
    </row>
    <row r="170" spans="1:22">
      <c r="V170" s="326"/>
    </row>
    <row r="171" spans="1:22" s="62" customFormat="1">
      <c r="A171" s="62" t="s">
        <v>572</v>
      </c>
      <c r="B171" s="62" t="s">
        <v>568</v>
      </c>
      <c r="V171" s="328"/>
    </row>
    <row r="172" spans="1:22">
      <c r="A172" s="196" t="s">
        <v>573</v>
      </c>
      <c r="B172" s="196"/>
      <c r="C172" s="196"/>
      <c r="D172" s="196"/>
      <c r="E172" s="196"/>
      <c r="F172" s="196"/>
      <c r="G172" s="196"/>
      <c r="H172" s="196"/>
      <c r="I172" s="196"/>
      <c r="J172" s="196"/>
      <c r="K172" s="196"/>
      <c r="L172" s="196"/>
      <c r="M172" s="196"/>
      <c r="N172" s="196"/>
      <c r="O172" s="196"/>
      <c r="P172" s="196"/>
      <c r="Q172" s="196"/>
      <c r="R172" s="196"/>
      <c r="S172" s="196"/>
      <c r="T172" s="196"/>
      <c r="U172" s="196"/>
      <c r="V172" s="323"/>
    </row>
    <row r="173" spans="1:22">
      <c r="A173" s="53" t="s">
        <v>108</v>
      </c>
      <c r="B173" s="54" t="s">
        <v>12</v>
      </c>
      <c r="C173" s="198" t="s">
        <v>12</v>
      </c>
      <c r="D173" s="198" t="s">
        <v>13</v>
      </c>
      <c r="E173" s="198" t="s">
        <v>13</v>
      </c>
      <c r="F173" s="198" t="s">
        <v>14</v>
      </c>
      <c r="G173" s="198" t="s">
        <v>15</v>
      </c>
      <c r="H173" s="198" t="s">
        <v>16</v>
      </c>
      <c r="I173" s="198" t="s">
        <v>13</v>
      </c>
      <c r="J173" s="198" t="s">
        <v>14</v>
      </c>
      <c r="K173" s="198" t="s">
        <v>15</v>
      </c>
      <c r="L173" s="198" t="s">
        <v>16</v>
      </c>
      <c r="M173" s="198" t="s">
        <v>13</v>
      </c>
      <c r="N173" s="198" t="s">
        <v>14</v>
      </c>
      <c r="O173" s="198" t="s">
        <v>15</v>
      </c>
      <c r="P173" s="198" t="s">
        <v>16</v>
      </c>
      <c r="Q173" s="198" t="s">
        <v>13</v>
      </c>
      <c r="R173" s="198" t="s">
        <v>14</v>
      </c>
      <c r="S173" s="198" t="s">
        <v>15</v>
      </c>
      <c r="T173" s="198" t="s">
        <v>16</v>
      </c>
      <c r="U173" s="198"/>
      <c r="V173" s="323"/>
    </row>
    <row r="174" spans="1:22">
      <c r="A174" s="55" t="s">
        <v>528</v>
      </c>
      <c r="B174" s="56">
        <v>2019</v>
      </c>
      <c r="C174" s="210">
        <v>2023</v>
      </c>
      <c r="D174" s="210">
        <v>2025</v>
      </c>
      <c r="E174" s="210">
        <v>2030</v>
      </c>
      <c r="F174" s="210">
        <v>2030</v>
      </c>
      <c r="G174" s="210">
        <v>2030</v>
      </c>
      <c r="H174" s="210">
        <v>2030</v>
      </c>
      <c r="I174" s="210">
        <v>2035</v>
      </c>
      <c r="J174" s="210">
        <v>2035</v>
      </c>
      <c r="K174" s="210">
        <v>2035</v>
      </c>
      <c r="L174" s="210">
        <v>2035</v>
      </c>
      <c r="M174" s="210">
        <v>2040</v>
      </c>
      <c r="N174" s="210">
        <v>2040</v>
      </c>
      <c r="O174" s="210">
        <v>2040</v>
      </c>
      <c r="P174" s="210">
        <v>2040</v>
      </c>
      <c r="Q174" s="210">
        <v>2050</v>
      </c>
      <c r="R174" s="210">
        <v>2050</v>
      </c>
      <c r="S174" s="210">
        <v>2050</v>
      </c>
      <c r="T174" s="210">
        <v>2050</v>
      </c>
      <c r="U174" s="211" t="s">
        <v>218</v>
      </c>
      <c r="V174" s="323"/>
    </row>
    <row r="175" spans="1:22">
      <c r="A175" s="53" t="s">
        <v>574</v>
      </c>
      <c r="B175" s="57">
        <v>3.1277444737474496</v>
      </c>
      <c r="C175" s="58">
        <v>4</v>
      </c>
      <c r="D175" s="58">
        <v>4.0119999999999996</v>
      </c>
      <c r="E175" s="58">
        <v>2.2109999999999999</v>
      </c>
      <c r="F175" s="58">
        <v>2.2109999999999999</v>
      </c>
      <c r="G175" s="58">
        <v>2.2109999999999999</v>
      </c>
      <c r="H175" s="58">
        <v>0</v>
      </c>
      <c r="I175" s="58">
        <v>2.2109999999999999</v>
      </c>
      <c r="J175" s="58">
        <v>2.2109999999999999</v>
      </c>
      <c r="K175" s="58">
        <v>2.2109999999999999</v>
      </c>
      <c r="L175" s="58">
        <v>0</v>
      </c>
      <c r="M175" s="58">
        <v>2.2109999999999999</v>
      </c>
      <c r="N175" s="58">
        <v>0</v>
      </c>
      <c r="O175" s="58">
        <v>2.2109999999999999</v>
      </c>
      <c r="P175" s="58">
        <v>0</v>
      </c>
      <c r="Q175" s="58">
        <v>1.58</v>
      </c>
      <c r="R175" s="58">
        <v>0</v>
      </c>
      <c r="S175" s="58">
        <v>1.58</v>
      </c>
      <c r="T175" s="58">
        <v>0</v>
      </c>
      <c r="U175" s="2" t="s">
        <v>100</v>
      </c>
      <c r="V175" s="323"/>
    </row>
    <row r="176" spans="1:22">
      <c r="A176" s="47" t="s">
        <v>575</v>
      </c>
      <c r="B176" s="59">
        <v>3.1277444737474496</v>
      </c>
      <c r="C176" s="60">
        <v>2.96</v>
      </c>
      <c r="D176" s="60">
        <v>2.8083999999999998</v>
      </c>
      <c r="E176" s="60">
        <v>0</v>
      </c>
      <c r="F176" s="60">
        <v>0</v>
      </c>
      <c r="G176" s="60">
        <v>0</v>
      </c>
      <c r="H176" s="60">
        <v>0</v>
      </c>
      <c r="I176" s="60">
        <v>0</v>
      </c>
      <c r="J176" s="60">
        <v>0</v>
      </c>
      <c r="K176" s="60">
        <v>0</v>
      </c>
      <c r="L176" s="60">
        <v>0</v>
      </c>
      <c r="M176" s="60">
        <v>0</v>
      </c>
      <c r="N176" s="60">
        <v>0</v>
      </c>
      <c r="O176" s="60">
        <v>0</v>
      </c>
      <c r="P176" s="60">
        <v>0</v>
      </c>
      <c r="Q176" s="60">
        <v>0</v>
      </c>
      <c r="R176" s="60">
        <v>0</v>
      </c>
      <c r="S176" s="60">
        <v>0</v>
      </c>
      <c r="T176" s="60">
        <v>0</v>
      </c>
      <c r="U176" s="2" t="s">
        <v>100</v>
      </c>
      <c r="V176" s="323"/>
    </row>
    <row r="177" spans="1:22">
      <c r="A177" s="47" t="s">
        <v>576</v>
      </c>
      <c r="B177" s="59">
        <v>0</v>
      </c>
      <c r="C177" s="60">
        <v>1.0489999999999999</v>
      </c>
      <c r="D177" s="60">
        <v>1.2035999999999998</v>
      </c>
      <c r="E177" s="60">
        <v>2.2109999999999999</v>
      </c>
      <c r="F177" s="60">
        <v>2.2109999999999999</v>
      </c>
      <c r="G177" s="60">
        <v>2.2109999999999999</v>
      </c>
      <c r="H177" s="60">
        <v>0</v>
      </c>
      <c r="I177" s="60">
        <v>2.2109999999999999</v>
      </c>
      <c r="J177" s="60">
        <v>2.2109999999999999</v>
      </c>
      <c r="K177" s="60">
        <v>2.2109999999999999</v>
      </c>
      <c r="L177" s="60">
        <v>0</v>
      </c>
      <c r="M177" s="60">
        <v>2.2109999999999999</v>
      </c>
      <c r="N177" s="60">
        <v>0</v>
      </c>
      <c r="O177" s="60">
        <v>2.2109999999999999</v>
      </c>
      <c r="P177" s="60">
        <v>0</v>
      </c>
      <c r="Q177" s="60">
        <v>1.58</v>
      </c>
      <c r="R177" s="60">
        <v>0</v>
      </c>
      <c r="S177" s="60">
        <v>1.58</v>
      </c>
      <c r="T177" s="60">
        <v>0</v>
      </c>
      <c r="U177" s="2" t="s">
        <v>100</v>
      </c>
      <c r="V177" s="323"/>
    </row>
    <row r="178" spans="1:22">
      <c r="V178" s="326"/>
    </row>
    <row r="179" spans="1:22">
      <c r="V179" s="326"/>
    </row>
    <row r="180" spans="1:22">
      <c r="A180" s="191" t="s">
        <v>577</v>
      </c>
      <c r="B180" s="52" t="s">
        <v>526</v>
      </c>
      <c r="C180" s="191"/>
      <c r="D180" s="191"/>
      <c r="E180" s="191"/>
      <c r="F180" s="191"/>
      <c r="G180" s="191"/>
      <c r="H180" s="191"/>
      <c r="I180" s="191"/>
      <c r="J180" s="191"/>
      <c r="K180" s="191"/>
      <c r="L180" s="191"/>
      <c r="M180" s="191"/>
      <c r="N180" s="191"/>
      <c r="O180" s="191"/>
      <c r="P180" s="191"/>
      <c r="Q180" s="191"/>
      <c r="R180" s="191"/>
      <c r="S180" s="191"/>
      <c r="T180" s="191"/>
      <c r="U180" s="191"/>
      <c r="V180" s="323"/>
    </row>
    <row r="181" spans="1:22">
      <c r="A181" s="196" t="s">
        <v>578</v>
      </c>
      <c r="B181" s="196"/>
      <c r="C181" s="196"/>
      <c r="D181" s="196"/>
      <c r="E181" s="196"/>
      <c r="F181" s="196"/>
      <c r="G181" s="196"/>
      <c r="H181" s="196"/>
      <c r="I181" s="196"/>
      <c r="J181" s="196"/>
      <c r="K181" s="196"/>
      <c r="L181" s="196"/>
      <c r="M181" s="196"/>
      <c r="N181" s="196"/>
      <c r="O181" s="196"/>
      <c r="P181" s="196"/>
      <c r="Q181" s="196"/>
      <c r="R181" s="196"/>
      <c r="S181" s="196"/>
      <c r="T181" s="196"/>
      <c r="U181" s="196"/>
      <c r="V181" s="323"/>
    </row>
    <row r="182" spans="1:22">
      <c r="A182" s="53" t="s">
        <v>108</v>
      </c>
      <c r="B182" s="54" t="s">
        <v>12</v>
      </c>
      <c r="C182" s="198" t="s">
        <v>12</v>
      </c>
      <c r="D182" s="198" t="s">
        <v>13</v>
      </c>
      <c r="E182" s="198" t="s">
        <v>13</v>
      </c>
      <c r="F182" s="198" t="s">
        <v>14</v>
      </c>
      <c r="G182" s="198" t="s">
        <v>15</v>
      </c>
      <c r="H182" s="198" t="s">
        <v>16</v>
      </c>
      <c r="I182" s="198" t="s">
        <v>13</v>
      </c>
      <c r="J182" s="198" t="s">
        <v>14</v>
      </c>
      <c r="K182" s="198" t="s">
        <v>15</v>
      </c>
      <c r="L182" s="198" t="s">
        <v>16</v>
      </c>
      <c r="M182" s="198" t="s">
        <v>13</v>
      </c>
      <c r="N182" s="198" t="s">
        <v>14</v>
      </c>
      <c r="O182" s="198" t="s">
        <v>15</v>
      </c>
      <c r="P182" s="198" t="s">
        <v>16</v>
      </c>
      <c r="Q182" s="198" t="s">
        <v>13</v>
      </c>
      <c r="R182" s="198" t="s">
        <v>14</v>
      </c>
      <c r="S182" s="198" t="s">
        <v>15</v>
      </c>
      <c r="T182" s="198" t="s">
        <v>16</v>
      </c>
      <c r="U182" s="198"/>
      <c r="V182" s="323"/>
    </row>
    <row r="183" spans="1:22">
      <c r="A183" s="55" t="s">
        <v>528</v>
      </c>
      <c r="B183" s="56">
        <v>2019</v>
      </c>
      <c r="C183" s="210">
        <v>2023</v>
      </c>
      <c r="D183" s="210">
        <v>2025</v>
      </c>
      <c r="E183" s="210">
        <v>2030</v>
      </c>
      <c r="F183" s="210">
        <v>2030</v>
      </c>
      <c r="G183" s="210">
        <v>2030</v>
      </c>
      <c r="H183" s="210">
        <v>2030</v>
      </c>
      <c r="I183" s="210">
        <v>2035</v>
      </c>
      <c r="J183" s="210">
        <v>2035</v>
      </c>
      <c r="K183" s="210">
        <v>2035</v>
      </c>
      <c r="L183" s="210">
        <v>2035</v>
      </c>
      <c r="M183" s="210">
        <v>2040</v>
      </c>
      <c r="N183" s="210">
        <v>2040</v>
      </c>
      <c r="O183" s="210">
        <v>2040</v>
      </c>
      <c r="P183" s="210">
        <v>2040</v>
      </c>
      <c r="Q183" s="210">
        <v>2050</v>
      </c>
      <c r="R183" s="210">
        <v>2050</v>
      </c>
      <c r="S183" s="210">
        <v>2050</v>
      </c>
      <c r="T183" s="210">
        <v>2050</v>
      </c>
      <c r="U183" s="211" t="s">
        <v>218</v>
      </c>
      <c r="V183" s="323"/>
    </row>
    <row r="184" spans="1:22">
      <c r="A184" s="53" t="s">
        <v>579</v>
      </c>
      <c r="B184" s="57">
        <f>SUM(B185:B189)</f>
        <v>11.893641877415604</v>
      </c>
      <c r="C184" s="58">
        <f>SUM(C185:C189)</f>
        <v>17.395</v>
      </c>
      <c r="D184" s="58">
        <f t="shared" ref="D184:T184" si="7">SUM(D185:D189)</f>
        <v>16.892000000000003</v>
      </c>
      <c r="E184" s="58">
        <f t="shared" si="7"/>
        <v>16.642569416421082</v>
      </c>
      <c r="F184" s="58">
        <f t="shared" si="7"/>
        <v>16.351687025781196</v>
      </c>
      <c r="G184" s="58">
        <f t="shared" si="7"/>
        <v>16.659189609241722</v>
      </c>
      <c r="H184" s="58">
        <f t="shared" si="7"/>
        <v>16.975519622500752</v>
      </c>
      <c r="I184" s="58">
        <f t="shared" si="7"/>
        <v>18.477227215993977</v>
      </c>
      <c r="J184" s="58">
        <f t="shared" si="7"/>
        <v>17.654500000000002</v>
      </c>
      <c r="K184" s="58">
        <f t="shared" si="7"/>
        <v>16.476344029938296</v>
      </c>
      <c r="L184" s="58">
        <f t="shared" si="7"/>
        <v>19.107511385601541</v>
      </c>
      <c r="M184" s="58">
        <f t="shared" si="7"/>
        <v>17.297241106353912</v>
      </c>
      <c r="N184" s="58">
        <f t="shared" si="7"/>
        <v>18.59</v>
      </c>
      <c r="O184" s="58">
        <f t="shared" si="7"/>
        <v>17.492425789043487</v>
      </c>
      <c r="P184" s="58">
        <f t="shared" si="7"/>
        <v>22.374076977059506</v>
      </c>
      <c r="Q184" s="58">
        <f t="shared" si="7"/>
        <v>15.563000000000001</v>
      </c>
      <c r="R184" s="58">
        <f t="shared" si="7"/>
        <v>17.783999999999999</v>
      </c>
      <c r="S184" s="58">
        <f t="shared" si="7"/>
        <v>16.149879716893231</v>
      </c>
      <c r="T184" s="58">
        <f t="shared" si="7"/>
        <v>21.310606710183531</v>
      </c>
      <c r="U184" s="2" t="s">
        <v>100</v>
      </c>
      <c r="V184" s="323"/>
    </row>
    <row r="185" spans="1:22">
      <c r="A185" s="47" t="str">
        <f>[2]DASHBOARD!E546</f>
        <v>Methane plant (market)</v>
      </c>
      <c r="B185" s="59">
        <f>[2]DASHBOARD!F546</f>
        <v>7.402501411669566</v>
      </c>
      <c r="C185" s="60">
        <f>[2]DASHBOARD!G546</f>
        <v>10.209</v>
      </c>
      <c r="D185" s="60">
        <f>[2]DASHBOARD!H546</f>
        <v>10.291000000000002</v>
      </c>
      <c r="E185" s="60">
        <f>[2]DASHBOARD!I546</f>
        <v>9.4010000000000016</v>
      </c>
      <c r="F185" s="60">
        <f>[2]DASHBOARD!J546</f>
        <v>10.316000000000003</v>
      </c>
      <c r="G185" s="60">
        <f>[2]DASHBOARD!K546</f>
        <v>10.316000000000003</v>
      </c>
      <c r="H185" s="60">
        <f>[2]DASHBOARD!L546</f>
        <v>8.8900000000000023</v>
      </c>
      <c r="I185" s="60">
        <f>[2]DASHBOARD!M546</f>
        <v>7.7940000000000005</v>
      </c>
      <c r="J185" s="60">
        <f>[2]DASHBOARD!N546</f>
        <v>9.1900000000000031</v>
      </c>
      <c r="K185" s="60">
        <f>[2]DASHBOARD!O546</f>
        <v>9.7010000000000023</v>
      </c>
      <c r="L185" s="60">
        <f>[2]DASHBOARD!P546</f>
        <v>0</v>
      </c>
      <c r="M185" s="60">
        <f>[2]DASHBOARD!Q546</f>
        <v>0</v>
      </c>
      <c r="N185" s="60">
        <f>[2]DASHBOARD!R546</f>
        <v>0</v>
      </c>
      <c r="O185" s="60">
        <f>[2]DASHBOARD!S546</f>
        <v>7.7620000000000022</v>
      </c>
      <c r="P185" s="60">
        <f>[2]DASHBOARD!T546</f>
        <v>0</v>
      </c>
      <c r="Q185" s="60">
        <f>[2]DASHBOARD!U546</f>
        <v>0</v>
      </c>
      <c r="R185" s="60">
        <f>[2]DASHBOARD!V546</f>
        <v>0</v>
      </c>
      <c r="S185" s="60">
        <f>[2]DASHBOARD!W546</f>
        <v>5.0780000000000012</v>
      </c>
      <c r="T185" s="60">
        <f>[2]DASHBOARD!X546</f>
        <v>0</v>
      </c>
      <c r="U185" s="2" t="s">
        <v>100</v>
      </c>
      <c r="V185" s="323"/>
    </row>
    <row r="186" spans="1:22">
      <c r="A186" s="47" t="str">
        <f>[2]DASHBOARD!E547</f>
        <v>Methane plant (backup)</v>
      </c>
      <c r="B186" s="59">
        <f>[2]DASHBOARD!F547</f>
        <v>0</v>
      </c>
      <c r="C186" s="60">
        <f>[2]DASHBOARD!G547</f>
        <v>0</v>
      </c>
      <c r="D186" s="60">
        <f>[2]DASHBOARD!H547</f>
        <v>0</v>
      </c>
      <c r="E186" s="60">
        <f>[2]DASHBOARD!I547</f>
        <v>0</v>
      </c>
      <c r="F186" s="60">
        <f>[2]DASHBOARD!J547</f>
        <v>0</v>
      </c>
      <c r="G186" s="60">
        <f>[2]DASHBOARD!K547</f>
        <v>0</v>
      </c>
      <c r="H186" s="60">
        <f>[2]DASHBOARD!L547</f>
        <v>0</v>
      </c>
      <c r="I186" s="60">
        <f>[2]DASHBOARD!M547</f>
        <v>2</v>
      </c>
      <c r="J186" s="60">
        <f>[2]DASHBOARD!N547</f>
        <v>2.5</v>
      </c>
      <c r="K186" s="60">
        <f>[2]DASHBOARD!O547</f>
        <v>0</v>
      </c>
      <c r="L186" s="60">
        <f>[2]DASHBOARD!P547</f>
        <v>0</v>
      </c>
      <c r="M186" s="60">
        <f>[2]DASHBOARD!Q547</f>
        <v>0</v>
      </c>
      <c r="N186" s="60">
        <f>[2]DASHBOARD!R547</f>
        <v>0</v>
      </c>
      <c r="O186" s="60">
        <f>[2]DASHBOARD!S547</f>
        <v>2</v>
      </c>
      <c r="P186" s="60">
        <f>[2]DASHBOARD!T547</f>
        <v>0</v>
      </c>
      <c r="Q186" s="60">
        <f>[2]DASHBOARD!U547</f>
        <v>0</v>
      </c>
      <c r="R186" s="60">
        <f>[2]DASHBOARD!V547</f>
        <v>0</v>
      </c>
      <c r="S186" s="60">
        <f>[2]DASHBOARD!W547</f>
        <v>2</v>
      </c>
      <c r="T186" s="60">
        <f>[2]DASHBOARD!X547</f>
        <v>0</v>
      </c>
      <c r="U186" s="2" t="s">
        <v>100</v>
      </c>
      <c r="V186" s="323"/>
    </row>
    <row r="187" spans="1:22">
      <c r="A187" s="47" t="str">
        <f>[2]DASHBOARD!E548</f>
        <v>Hydrogen plant (market)</v>
      </c>
      <c r="B187" s="59">
        <f>[2]DASHBOARD!F548</f>
        <v>0</v>
      </c>
      <c r="C187" s="60">
        <f>[2]DASHBOARD!G548</f>
        <v>0</v>
      </c>
      <c r="D187" s="60">
        <f>[2]DASHBOARD!H548</f>
        <v>0</v>
      </c>
      <c r="E187" s="60">
        <f>[2]DASHBOARD!I548</f>
        <v>0.91500000000000015</v>
      </c>
      <c r="F187" s="60">
        <f>[2]DASHBOARD!J548</f>
        <v>0</v>
      </c>
      <c r="G187" s="60">
        <f>[2]DASHBOARD!K548</f>
        <v>0</v>
      </c>
      <c r="H187" s="60">
        <f>[2]DASHBOARD!L548</f>
        <v>1.837</v>
      </c>
      <c r="I187" s="60">
        <f>[2]DASHBOARD!M548</f>
        <v>3.2330000000000001</v>
      </c>
      <c r="J187" s="60">
        <f>[2]DASHBOARD!N548</f>
        <v>1.837</v>
      </c>
      <c r="K187" s="60">
        <f>[2]DASHBOARD!O548</f>
        <v>0.91500000000000015</v>
      </c>
      <c r="L187" s="60">
        <f>[2]DASHBOARD!P548</f>
        <v>12.633000000000001</v>
      </c>
      <c r="M187" s="60">
        <f>[2]DASHBOARD!Q548</f>
        <v>12.633000000000001</v>
      </c>
      <c r="N187" s="60">
        <f>[2]DASHBOARD!R548</f>
        <v>12.632999999999999</v>
      </c>
      <c r="O187" s="60">
        <f>[2]DASHBOARD!S548</f>
        <v>3.266</v>
      </c>
      <c r="P187" s="60">
        <f>[2]DASHBOARD!T548</f>
        <v>18.132999999999999</v>
      </c>
      <c r="Q187" s="60">
        <f>[2]DASHBOARD!U548</f>
        <v>12.633000000000001</v>
      </c>
      <c r="R187" s="60">
        <f>[2]DASHBOARD!V548</f>
        <v>12.632999999999999</v>
      </c>
      <c r="S187" s="60">
        <f>[2]DASHBOARD!W548</f>
        <v>6.5650000000000013</v>
      </c>
      <c r="T187" s="60">
        <f>[2]DASHBOARD!X548</f>
        <v>18.132999999999999</v>
      </c>
      <c r="U187" s="2" t="s">
        <v>100</v>
      </c>
      <c r="V187" s="323"/>
    </row>
    <row r="188" spans="1:22">
      <c r="A188" s="47" t="str">
        <f>[2]DASHBOARD!E549</f>
        <v>Hydrogen plant (backup)</v>
      </c>
      <c r="B188" s="59">
        <f>[2]DASHBOARD!F549</f>
        <v>0</v>
      </c>
      <c r="C188" s="60">
        <f>[2]DASHBOARD!G549</f>
        <v>0</v>
      </c>
      <c r="D188" s="60">
        <f>[2]DASHBOARD!H549</f>
        <v>0</v>
      </c>
      <c r="E188" s="60">
        <f>[2]DASHBOARD!I549</f>
        <v>0</v>
      </c>
      <c r="F188" s="60">
        <f>[2]DASHBOARD!J549</f>
        <v>0</v>
      </c>
      <c r="G188" s="60">
        <f>[2]DASHBOARD!K549</f>
        <v>0</v>
      </c>
      <c r="H188" s="60">
        <f>[2]DASHBOARD!L549</f>
        <v>0</v>
      </c>
      <c r="I188" s="60">
        <f>[2]DASHBOARD!M549</f>
        <v>0</v>
      </c>
      <c r="J188" s="60">
        <f>[2]DASHBOARD!N549</f>
        <v>0</v>
      </c>
      <c r="K188" s="60">
        <f>[2]DASHBOARD!O549</f>
        <v>0</v>
      </c>
      <c r="L188" s="60">
        <f>[2]DASHBOARD!P549</f>
        <v>2.5</v>
      </c>
      <c r="M188" s="60">
        <f>[2]DASHBOARD!Q549</f>
        <v>2.5</v>
      </c>
      <c r="N188" s="60">
        <f>[2]DASHBOARD!R549</f>
        <v>5</v>
      </c>
      <c r="O188" s="60">
        <f>[2]DASHBOARD!S549</f>
        <v>0</v>
      </c>
      <c r="P188" s="60">
        <f>[2]DASHBOARD!T549</f>
        <v>2.5</v>
      </c>
      <c r="Q188" s="60">
        <f>[2]DASHBOARD!U549</f>
        <v>2.5</v>
      </c>
      <c r="R188" s="60">
        <f>[2]DASHBOARD!V549</f>
        <v>5</v>
      </c>
      <c r="S188" s="60">
        <f>[2]DASHBOARD!W549</f>
        <v>0</v>
      </c>
      <c r="T188" s="60">
        <f>[2]DASHBOARD!X549</f>
        <v>2.5</v>
      </c>
      <c r="U188" s="2" t="s">
        <v>100</v>
      </c>
      <c r="V188" s="323"/>
    </row>
    <row r="189" spans="1:22" s="76" customFormat="1">
      <c r="A189" s="73" t="str">
        <f>[2]DASHBOARD!E550</f>
        <v>Small CHP</v>
      </c>
      <c r="B189" s="74">
        <f>[2]DASHBOARD!F550</f>
        <v>4.4911404657460379</v>
      </c>
      <c r="C189" s="74">
        <f>[2]DASHBOARD!G550</f>
        <v>7.1859999999999999</v>
      </c>
      <c r="D189" s="74">
        <f>[2]DASHBOARD!H550</f>
        <v>6.6009999999999991</v>
      </c>
      <c r="E189" s="74">
        <f>[2]DASHBOARD!I550</f>
        <v>6.3265694164210799</v>
      </c>
      <c r="F189" s="74">
        <f>[2]DASHBOARD!J550</f>
        <v>6.0356870257811925</v>
      </c>
      <c r="G189" s="74">
        <f>[2]DASHBOARD!K550</f>
        <v>6.3431896092417199</v>
      </c>
      <c r="H189" s="74">
        <f>[2]DASHBOARD!L550</f>
        <v>6.2485196225007495</v>
      </c>
      <c r="I189" s="74">
        <f>[2]DASHBOARD!M550</f>
        <v>5.4502272159939764</v>
      </c>
      <c r="J189" s="74">
        <f>[2]DASHBOARD!N550</f>
        <v>4.1275000000000004</v>
      </c>
      <c r="K189" s="74">
        <f>[2]DASHBOARD!O550</f>
        <v>5.8603440299382914</v>
      </c>
      <c r="L189" s="74">
        <f>[2]DASHBOARD!P550</f>
        <v>3.9745113856015406</v>
      </c>
      <c r="M189" s="74">
        <f>[2]DASHBOARD!Q550</f>
        <v>2.1642411063539098</v>
      </c>
      <c r="N189" s="74">
        <f>[2]DASHBOARD!R550</f>
        <v>0.95699999999999996</v>
      </c>
      <c r="O189" s="74">
        <f>[2]DASHBOARD!S550</f>
        <v>4.4644257890434851</v>
      </c>
      <c r="P189" s="74">
        <f>[2]DASHBOARD!T550</f>
        <v>1.7410769770595076</v>
      </c>
      <c r="Q189" s="74">
        <f>[2]DASHBOARD!U550</f>
        <v>0.43</v>
      </c>
      <c r="R189" s="74">
        <f>[2]DASHBOARD!V550</f>
        <v>0.15100000000000002</v>
      </c>
      <c r="S189" s="74">
        <f>[2]DASHBOARD!W550</f>
        <v>2.5068797168932297</v>
      </c>
      <c r="T189" s="74">
        <f>[2]DASHBOARD!X550</f>
        <v>0.67760671018353169</v>
      </c>
      <c r="U189" s="75" t="s">
        <v>100</v>
      </c>
      <c r="V189" s="330"/>
    </row>
    <row r="190" spans="1:22" s="76" customFormat="1">
      <c r="A190" s="273"/>
      <c r="B190" s="74"/>
      <c r="C190" s="74"/>
      <c r="D190" s="74"/>
      <c r="E190" s="74"/>
      <c r="F190" s="74"/>
      <c r="G190" s="74"/>
      <c r="H190" s="74"/>
      <c r="I190" s="74"/>
      <c r="J190" s="74"/>
      <c r="K190" s="74"/>
      <c r="L190" s="74"/>
      <c r="M190" s="74"/>
      <c r="N190" s="74"/>
      <c r="O190" s="74"/>
      <c r="P190" s="74"/>
      <c r="Q190" s="74"/>
      <c r="R190" s="74"/>
      <c r="S190" s="74"/>
      <c r="T190" s="74"/>
      <c r="U190" s="75"/>
      <c r="V190" s="330"/>
    </row>
    <row r="191" spans="1:22">
      <c r="V191" s="326"/>
    </row>
    <row r="192" spans="1:22">
      <c r="A192" s="191" t="s">
        <v>577</v>
      </c>
      <c r="B192" s="52" t="s">
        <v>568</v>
      </c>
      <c r="C192" s="191"/>
      <c r="D192" s="191"/>
      <c r="E192" s="191"/>
      <c r="F192" s="191"/>
      <c r="G192" s="191"/>
      <c r="H192" s="191"/>
      <c r="I192" s="191"/>
      <c r="J192" s="191"/>
      <c r="K192" s="191"/>
      <c r="L192" s="191"/>
      <c r="M192" s="191"/>
      <c r="N192" s="191"/>
      <c r="O192" s="191"/>
      <c r="P192" s="191"/>
      <c r="Q192" s="191"/>
      <c r="R192" s="191"/>
      <c r="S192" s="191"/>
      <c r="T192" s="191"/>
      <c r="U192" s="191"/>
      <c r="V192" s="323"/>
    </row>
    <row r="193" spans="1:22">
      <c r="A193" s="196" t="s">
        <v>578</v>
      </c>
      <c r="B193" s="196"/>
      <c r="C193" s="196"/>
      <c r="D193" s="196"/>
      <c r="E193" s="196"/>
      <c r="F193" s="196"/>
      <c r="G193" s="196"/>
      <c r="H193" s="196"/>
      <c r="I193" s="196"/>
      <c r="J193" s="196"/>
      <c r="K193" s="196"/>
      <c r="L193" s="196"/>
      <c r="M193" s="196"/>
      <c r="N193" s="196"/>
      <c r="O193" s="196"/>
      <c r="P193" s="196"/>
      <c r="Q193" s="196"/>
      <c r="R193" s="196"/>
      <c r="S193" s="196"/>
      <c r="T193" s="196"/>
      <c r="U193" s="196"/>
      <c r="V193" s="323"/>
    </row>
    <row r="194" spans="1:22">
      <c r="A194" s="53" t="s">
        <v>108</v>
      </c>
      <c r="B194" s="54" t="s">
        <v>12</v>
      </c>
      <c r="C194" s="198" t="s">
        <v>12</v>
      </c>
      <c r="D194" s="198" t="s">
        <v>13</v>
      </c>
      <c r="E194" s="198" t="s">
        <v>13</v>
      </c>
      <c r="F194" s="198" t="s">
        <v>14</v>
      </c>
      <c r="G194" s="198" t="s">
        <v>15</v>
      </c>
      <c r="H194" s="198" t="s">
        <v>16</v>
      </c>
      <c r="I194" s="198" t="s">
        <v>13</v>
      </c>
      <c r="J194" s="198" t="s">
        <v>14</v>
      </c>
      <c r="K194" s="198" t="s">
        <v>15</v>
      </c>
      <c r="L194" s="198" t="s">
        <v>16</v>
      </c>
      <c r="M194" s="198" t="s">
        <v>13</v>
      </c>
      <c r="N194" s="198" t="s">
        <v>14</v>
      </c>
      <c r="O194" s="198" t="s">
        <v>15</v>
      </c>
      <c r="P194" s="198" t="s">
        <v>16</v>
      </c>
      <c r="Q194" s="198" t="s">
        <v>13</v>
      </c>
      <c r="R194" s="198" t="s">
        <v>14</v>
      </c>
      <c r="S194" s="198" t="s">
        <v>15</v>
      </c>
      <c r="T194" s="198" t="s">
        <v>16</v>
      </c>
      <c r="U194" s="198"/>
      <c r="V194" s="323"/>
    </row>
    <row r="195" spans="1:22">
      <c r="A195" s="55" t="s">
        <v>528</v>
      </c>
      <c r="B195" s="56">
        <v>2019</v>
      </c>
      <c r="C195" s="210">
        <v>2023</v>
      </c>
      <c r="D195" s="210">
        <v>2025</v>
      </c>
      <c r="E195" s="210">
        <v>2030</v>
      </c>
      <c r="F195" s="210">
        <v>2030</v>
      </c>
      <c r="G195" s="210">
        <v>2030</v>
      </c>
      <c r="H195" s="210">
        <v>2030</v>
      </c>
      <c r="I195" s="210">
        <v>2035</v>
      </c>
      <c r="J195" s="210">
        <v>2035</v>
      </c>
      <c r="K195" s="210">
        <v>2035</v>
      </c>
      <c r="L195" s="210">
        <v>2035</v>
      </c>
      <c r="M195" s="210">
        <v>2040</v>
      </c>
      <c r="N195" s="210">
        <v>2040</v>
      </c>
      <c r="O195" s="210">
        <v>2040</v>
      </c>
      <c r="P195" s="210">
        <v>2040</v>
      </c>
      <c r="Q195" s="210">
        <v>2050</v>
      </c>
      <c r="R195" s="210">
        <v>2050</v>
      </c>
      <c r="S195" s="210">
        <v>2050</v>
      </c>
      <c r="T195" s="210">
        <v>2050</v>
      </c>
      <c r="U195" s="211" t="s">
        <v>218</v>
      </c>
      <c r="V195" s="323"/>
    </row>
    <row r="196" spans="1:22">
      <c r="A196" s="53" t="s">
        <v>579</v>
      </c>
      <c r="B196" s="57">
        <v>11.893641877415604</v>
      </c>
      <c r="C196" s="58">
        <v>17.395</v>
      </c>
      <c r="D196" s="58">
        <v>16.892000000000003</v>
      </c>
      <c r="E196" s="58">
        <v>16.642569416421082</v>
      </c>
      <c r="F196" s="58">
        <v>16.351687025781196</v>
      </c>
      <c r="G196" s="58">
        <v>16.659189609241722</v>
      </c>
      <c r="H196" s="58">
        <v>16.975519622500752</v>
      </c>
      <c r="I196" s="58">
        <v>18.477227215993977</v>
      </c>
      <c r="J196" s="58">
        <v>17.654500000000002</v>
      </c>
      <c r="K196" s="58">
        <v>16.476344029938296</v>
      </c>
      <c r="L196" s="58">
        <v>19.107511385601541</v>
      </c>
      <c r="M196" s="58">
        <v>17.297241106353912</v>
      </c>
      <c r="N196" s="58">
        <v>18.59</v>
      </c>
      <c r="O196" s="58">
        <v>17.492425789043487</v>
      </c>
      <c r="P196" s="58">
        <v>22.374076977059506</v>
      </c>
      <c r="Q196" s="58">
        <v>15.563000000000001</v>
      </c>
      <c r="R196" s="58">
        <v>17.783999999999999</v>
      </c>
      <c r="S196" s="58">
        <v>16.149879716893231</v>
      </c>
      <c r="T196" s="58">
        <v>21.310606710183531</v>
      </c>
      <c r="U196" s="2" t="s">
        <v>100</v>
      </c>
      <c r="V196" s="323"/>
    </row>
    <row r="197" spans="1:22">
      <c r="A197" s="47" t="s">
        <v>580</v>
      </c>
      <c r="B197" s="59">
        <v>7.402501411669566</v>
      </c>
      <c r="C197" s="60">
        <v>10.209</v>
      </c>
      <c r="D197" s="60">
        <v>10.291000000000002</v>
      </c>
      <c r="E197" s="60">
        <v>9.4010000000000016</v>
      </c>
      <c r="F197" s="60">
        <v>10.316000000000003</v>
      </c>
      <c r="G197" s="60">
        <v>10.316000000000003</v>
      </c>
      <c r="H197" s="60">
        <v>8.8900000000000023</v>
      </c>
      <c r="I197" s="60">
        <v>7.7940000000000005</v>
      </c>
      <c r="J197" s="60">
        <v>9.1900000000000031</v>
      </c>
      <c r="K197" s="60">
        <v>9.7010000000000023</v>
      </c>
      <c r="L197" s="60">
        <v>0</v>
      </c>
      <c r="M197" s="60">
        <v>0</v>
      </c>
      <c r="N197" s="60">
        <v>0</v>
      </c>
      <c r="O197" s="60">
        <v>7.7620000000000022</v>
      </c>
      <c r="P197" s="60">
        <v>0</v>
      </c>
      <c r="Q197" s="60">
        <v>0</v>
      </c>
      <c r="R197" s="60">
        <v>0</v>
      </c>
      <c r="S197" s="60">
        <v>5.0780000000000012</v>
      </c>
      <c r="T197" s="60">
        <v>0</v>
      </c>
      <c r="U197" s="2" t="s">
        <v>100</v>
      </c>
      <c r="V197" s="323"/>
    </row>
    <row r="198" spans="1:22">
      <c r="A198" s="47" t="s">
        <v>581</v>
      </c>
      <c r="B198" s="59">
        <v>0</v>
      </c>
      <c r="C198" s="60">
        <v>0</v>
      </c>
      <c r="D198" s="60">
        <v>0</v>
      </c>
      <c r="E198" s="60">
        <v>0</v>
      </c>
      <c r="F198" s="60">
        <v>0</v>
      </c>
      <c r="G198" s="60">
        <v>0</v>
      </c>
      <c r="H198" s="60">
        <v>0</v>
      </c>
      <c r="I198" s="60">
        <v>2</v>
      </c>
      <c r="J198" s="60">
        <v>2.5</v>
      </c>
      <c r="K198" s="60">
        <v>0</v>
      </c>
      <c r="L198" s="60">
        <v>0</v>
      </c>
      <c r="M198" s="60">
        <v>0</v>
      </c>
      <c r="N198" s="60">
        <v>0</v>
      </c>
      <c r="O198" s="60">
        <v>2</v>
      </c>
      <c r="P198" s="60">
        <v>0</v>
      </c>
      <c r="Q198" s="60">
        <v>0</v>
      </c>
      <c r="R198" s="60">
        <v>0</v>
      </c>
      <c r="S198" s="60">
        <v>2</v>
      </c>
      <c r="T198" s="60">
        <v>0</v>
      </c>
      <c r="U198" s="2" t="s">
        <v>100</v>
      </c>
      <c r="V198" s="323"/>
    </row>
    <row r="199" spans="1:22">
      <c r="A199" s="47" t="s">
        <v>93</v>
      </c>
      <c r="B199" s="59">
        <v>0</v>
      </c>
      <c r="C199" s="60">
        <v>0</v>
      </c>
      <c r="D199" s="60">
        <v>0</v>
      </c>
      <c r="E199" s="60">
        <v>0.91500000000000015</v>
      </c>
      <c r="F199" s="60">
        <v>0</v>
      </c>
      <c r="G199" s="60">
        <v>0</v>
      </c>
      <c r="H199" s="60">
        <v>1.837</v>
      </c>
      <c r="I199" s="60">
        <v>3.2330000000000001</v>
      </c>
      <c r="J199" s="60">
        <v>1.837</v>
      </c>
      <c r="K199" s="60">
        <v>0.91500000000000015</v>
      </c>
      <c r="L199" s="60">
        <v>12.633000000000001</v>
      </c>
      <c r="M199" s="60">
        <v>12.633000000000001</v>
      </c>
      <c r="N199" s="60">
        <v>12.632999999999999</v>
      </c>
      <c r="O199" s="60">
        <v>3.266</v>
      </c>
      <c r="P199" s="60">
        <v>18.132999999999999</v>
      </c>
      <c r="Q199" s="60">
        <v>12.633000000000001</v>
      </c>
      <c r="R199" s="60">
        <v>12.632999999999999</v>
      </c>
      <c r="S199" s="60">
        <v>6.5650000000000013</v>
      </c>
      <c r="T199" s="60">
        <v>18.132999999999999</v>
      </c>
      <c r="U199" s="2" t="s">
        <v>100</v>
      </c>
      <c r="V199" s="323"/>
    </row>
    <row r="200" spans="1:22">
      <c r="A200" s="47" t="s">
        <v>582</v>
      </c>
      <c r="B200" s="59">
        <v>0</v>
      </c>
      <c r="C200" s="60">
        <v>0</v>
      </c>
      <c r="D200" s="60">
        <v>0</v>
      </c>
      <c r="E200" s="60">
        <v>0</v>
      </c>
      <c r="F200" s="60">
        <v>0</v>
      </c>
      <c r="G200" s="60">
        <v>0</v>
      </c>
      <c r="H200" s="60">
        <v>0</v>
      </c>
      <c r="I200" s="60">
        <v>0</v>
      </c>
      <c r="J200" s="60">
        <v>0</v>
      </c>
      <c r="K200" s="60">
        <v>0</v>
      </c>
      <c r="L200" s="60">
        <v>2.5</v>
      </c>
      <c r="M200" s="60">
        <v>2.5</v>
      </c>
      <c r="N200" s="60">
        <v>5</v>
      </c>
      <c r="O200" s="60">
        <v>0</v>
      </c>
      <c r="P200" s="60">
        <v>2.5</v>
      </c>
      <c r="Q200" s="60">
        <v>2.5</v>
      </c>
      <c r="R200" s="60">
        <v>5</v>
      </c>
      <c r="S200" s="60">
        <v>0</v>
      </c>
      <c r="T200" s="60">
        <v>2.5</v>
      </c>
      <c r="U200" s="2" t="s">
        <v>100</v>
      </c>
      <c r="V200" s="323"/>
    </row>
    <row r="201" spans="1:22" s="76" customFormat="1">
      <c r="A201" s="73" t="s">
        <v>583</v>
      </c>
      <c r="B201" s="74">
        <v>4.4891071717059479</v>
      </c>
      <c r="C201" s="74">
        <v>7.1859999999999999</v>
      </c>
      <c r="D201" s="74">
        <v>6.4989999999999997</v>
      </c>
      <c r="E201" s="74">
        <v>6.1265694164210798</v>
      </c>
      <c r="F201" s="74">
        <v>5.935687025781192</v>
      </c>
      <c r="G201" s="74">
        <v>6.1531896092417195</v>
      </c>
      <c r="H201" s="74">
        <v>6.1805196225007499</v>
      </c>
      <c r="I201" s="74">
        <v>5.1002272159939768</v>
      </c>
      <c r="J201" s="74">
        <v>4.0275000000000007</v>
      </c>
      <c r="K201" s="74">
        <v>5.3803440299382919</v>
      </c>
      <c r="L201" s="74">
        <v>3.906511385601541</v>
      </c>
      <c r="M201" s="74">
        <v>1.66424110635391</v>
      </c>
      <c r="N201" s="74">
        <v>0.85699999999999998</v>
      </c>
      <c r="O201" s="74">
        <v>3.7644257890434849</v>
      </c>
      <c r="P201" s="74">
        <v>1.6730769770595075</v>
      </c>
      <c r="Q201" s="74">
        <v>0.13</v>
      </c>
      <c r="R201" s="74">
        <v>0.15100000000000002</v>
      </c>
      <c r="S201" s="74">
        <v>1.8318797168932299</v>
      </c>
      <c r="T201" s="74">
        <v>0.66360671018353168</v>
      </c>
      <c r="U201" s="75" t="s">
        <v>100</v>
      </c>
      <c r="V201" s="330"/>
    </row>
    <row r="202" spans="1:22" s="52" customFormat="1">
      <c r="A202" s="71"/>
      <c r="B202" s="59"/>
      <c r="C202" s="59"/>
      <c r="D202" s="59"/>
      <c r="E202" s="59"/>
      <c r="F202" s="59"/>
      <c r="G202" s="59"/>
      <c r="H202" s="59"/>
      <c r="I202" s="59"/>
      <c r="J202" s="59"/>
      <c r="K202" s="59"/>
      <c r="L202" s="59"/>
      <c r="M202" s="59"/>
      <c r="N202" s="59"/>
      <c r="O202" s="59"/>
      <c r="P202" s="59"/>
      <c r="Q202" s="59"/>
      <c r="R202" s="59"/>
      <c r="S202" s="59"/>
      <c r="T202" s="59"/>
      <c r="U202" s="70"/>
      <c r="V202" s="329"/>
    </row>
    <row r="203" spans="1:22" ht="15" customHeight="1">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323"/>
    </row>
    <row r="204" spans="1:22">
      <c r="A204" s="191" t="s">
        <v>584</v>
      </c>
      <c r="B204" s="52" t="s">
        <v>526</v>
      </c>
      <c r="C204" s="191"/>
      <c r="D204" s="191"/>
      <c r="E204" s="191"/>
      <c r="F204" s="191"/>
      <c r="G204" s="191"/>
      <c r="H204" s="191"/>
      <c r="I204" s="191"/>
      <c r="J204" s="191"/>
      <c r="K204" s="191"/>
      <c r="L204" s="191"/>
      <c r="M204" s="191"/>
      <c r="N204" s="191"/>
      <c r="O204" s="191"/>
      <c r="P204" s="191"/>
      <c r="Q204" s="191"/>
      <c r="R204" s="191"/>
      <c r="S204" s="191"/>
      <c r="T204" s="191"/>
      <c r="U204" s="191"/>
      <c r="V204" s="323"/>
    </row>
    <row r="205" spans="1:22">
      <c r="A205" s="196" t="s">
        <v>585</v>
      </c>
      <c r="B205" s="196"/>
      <c r="C205" s="196"/>
      <c r="D205" s="196"/>
      <c r="E205" s="196"/>
      <c r="F205" s="196"/>
      <c r="G205" s="196"/>
      <c r="H205" s="196"/>
      <c r="I205" s="196"/>
      <c r="J205" s="196"/>
      <c r="K205" s="196"/>
      <c r="L205" s="196"/>
      <c r="M205" s="196"/>
      <c r="N205" s="196"/>
      <c r="O205" s="196"/>
      <c r="P205" s="196"/>
      <c r="Q205" s="196"/>
      <c r="R205" s="196"/>
      <c r="S205" s="196"/>
      <c r="T205" s="196"/>
      <c r="U205" s="196"/>
      <c r="V205" s="323"/>
    </row>
    <row r="206" spans="1:22">
      <c r="A206" s="53" t="s">
        <v>108</v>
      </c>
      <c r="B206" s="54" t="s">
        <v>12</v>
      </c>
      <c r="C206" s="198" t="s">
        <v>12</v>
      </c>
      <c r="D206" s="198" t="s">
        <v>13</v>
      </c>
      <c r="E206" s="198" t="s">
        <v>13</v>
      </c>
      <c r="F206" s="198" t="s">
        <v>14</v>
      </c>
      <c r="G206" s="198" t="s">
        <v>15</v>
      </c>
      <c r="H206" s="198" t="s">
        <v>16</v>
      </c>
      <c r="I206" s="198" t="s">
        <v>13</v>
      </c>
      <c r="J206" s="198" t="s">
        <v>14</v>
      </c>
      <c r="K206" s="198" t="s">
        <v>15</v>
      </c>
      <c r="L206" s="198" t="s">
        <v>16</v>
      </c>
      <c r="M206" s="198" t="s">
        <v>13</v>
      </c>
      <c r="N206" s="198" t="s">
        <v>14</v>
      </c>
      <c r="O206" s="198" t="s">
        <v>15</v>
      </c>
      <c r="P206" s="198" t="s">
        <v>16</v>
      </c>
      <c r="Q206" s="198" t="s">
        <v>13</v>
      </c>
      <c r="R206" s="198" t="s">
        <v>14</v>
      </c>
      <c r="S206" s="198" t="s">
        <v>15</v>
      </c>
      <c r="T206" s="198" t="s">
        <v>16</v>
      </c>
      <c r="U206" s="198"/>
      <c r="V206" s="323"/>
    </row>
    <row r="207" spans="1:22">
      <c r="A207" s="55" t="s">
        <v>528</v>
      </c>
      <c r="B207" s="56">
        <v>2019</v>
      </c>
      <c r="C207" s="210">
        <v>2023</v>
      </c>
      <c r="D207" s="210">
        <v>2025</v>
      </c>
      <c r="E207" s="210">
        <v>2030</v>
      </c>
      <c r="F207" s="210">
        <v>2030</v>
      </c>
      <c r="G207" s="210">
        <v>2030</v>
      </c>
      <c r="H207" s="210">
        <v>2030</v>
      </c>
      <c r="I207" s="210">
        <v>2035</v>
      </c>
      <c r="J207" s="210">
        <v>2035</v>
      </c>
      <c r="K207" s="210">
        <v>2035</v>
      </c>
      <c r="L207" s="210">
        <v>2035</v>
      </c>
      <c r="M207" s="210">
        <v>2040</v>
      </c>
      <c r="N207" s="210">
        <v>2040</v>
      </c>
      <c r="O207" s="210">
        <v>2040</v>
      </c>
      <c r="P207" s="210">
        <v>2040</v>
      </c>
      <c r="Q207" s="210">
        <v>2050</v>
      </c>
      <c r="R207" s="210">
        <v>2050</v>
      </c>
      <c r="S207" s="210">
        <v>2050</v>
      </c>
      <c r="T207" s="210">
        <v>2050</v>
      </c>
      <c r="U207" s="211" t="s">
        <v>218</v>
      </c>
      <c r="V207" s="323"/>
    </row>
    <row r="208" spans="1:22">
      <c r="A208" s="53" t="s">
        <v>579</v>
      </c>
      <c r="B208" s="57">
        <f>SUM(B209:B210)</f>
        <v>61.185822489982399</v>
      </c>
      <c r="C208" s="58">
        <f>SUM(C209:C210)</f>
        <v>44.805555555555557</v>
      </c>
      <c r="D208" s="58">
        <f t="shared" ref="D208:T208" si="8">SUM(D209:D210)</f>
        <v>28.880829831850285</v>
      </c>
      <c r="E208" s="58">
        <f t="shared" si="8"/>
        <v>28.487403829454635</v>
      </c>
      <c r="F208" s="58">
        <f t="shared" si="8"/>
        <v>37.368338723044829</v>
      </c>
      <c r="G208" s="58">
        <f t="shared" si="8"/>
        <v>27.063783582834887</v>
      </c>
      <c r="H208" s="58">
        <f t="shared" si="8"/>
        <v>33.825567014236007</v>
      </c>
      <c r="I208" s="58">
        <f t="shared" si="8"/>
        <v>22.20105339793199</v>
      </c>
      <c r="J208" s="58">
        <f t="shared" si="8"/>
        <v>34.773794899945131</v>
      </c>
      <c r="K208" s="58">
        <f t="shared" si="8"/>
        <v>29.780228340328222</v>
      </c>
      <c r="L208" s="58">
        <f t="shared" si="8"/>
        <v>27.256295714801745</v>
      </c>
      <c r="M208" s="58">
        <f t="shared" si="8"/>
        <v>16.911678475871923</v>
      </c>
      <c r="N208" s="58">
        <f t="shared" si="8"/>
        <v>22.259590175052061</v>
      </c>
      <c r="O208" s="58">
        <f t="shared" si="8"/>
        <v>27.959735664127638</v>
      </c>
      <c r="P208" s="58">
        <f t="shared" si="8"/>
        <v>31.257038807618585</v>
      </c>
      <c r="Q208" s="58">
        <f t="shared" si="8"/>
        <v>11.6782311929098</v>
      </c>
      <c r="R208" s="58">
        <f t="shared" si="8"/>
        <v>12.435416853284677</v>
      </c>
      <c r="S208" s="58">
        <f t="shared" si="8"/>
        <v>15.616220692069568</v>
      </c>
      <c r="T208" s="58">
        <f t="shared" si="8"/>
        <v>26.476412654298485</v>
      </c>
      <c r="U208" s="2" t="s">
        <v>32</v>
      </c>
      <c r="V208" s="323"/>
    </row>
    <row r="209" spans="1:22">
      <c r="A209" s="47" t="str">
        <f>[2]DASHBOARD!E595</f>
        <v>Methane plant</v>
      </c>
      <c r="B209" s="59">
        <f>[2]DASHBOARD!F595</f>
        <v>61.185822489982399</v>
      </c>
      <c r="C209" s="60">
        <f>[2]DASHBOARD!G595</f>
        <v>44.805555555555557</v>
      </c>
      <c r="D209" s="60">
        <f>[2]DASHBOARD!H595</f>
        <v>28.880829831850285</v>
      </c>
      <c r="E209" s="60">
        <f>[2]DASHBOARD!I595</f>
        <v>28.337689703577791</v>
      </c>
      <c r="F209" s="60">
        <f>[2]DASHBOARD!J595</f>
        <v>37.368338723044829</v>
      </c>
      <c r="G209" s="60">
        <f>[2]DASHBOARD!K595</f>
        <v>27.063783582834887</v>
      </c>
      <c r="H209" s="60">
        <f>[2]DASHBOARD!L595</f>
        <v>33.264831748482564</v>
      </c>
      <c r="I209" s="60">
        <f>[2]DASHBOARD!M595</f>
        <v>20.938354560199812</v>
      </c>
      <c r="J209" s="60">
        <f>[2]DASHBOARD!N595</f>
        <v>33.907067456295934</v>
      </c>
      <c r="K209" s="60">
        <f>[2]DASHBOARD!O595</f>
        <v>29.406930263566927</v>
      </c>
      <c r="L209" s="60">
        <f>[2]DASHBOARD!P595</f>
        <v>9.5076089254624971</v>
      </c>
      <c r="M209" s="60">
        <f>[2]DASHBOARD!Q595</f>
        <v>2.6588230013975203</v>
      </c>
      <c r="N209" s="60">
        <f>[2]DASHBOARD!R595</f>
        <v>1.6399348281950241</v>
      </c>
      <c r="O209" s="60">
        <f>[2]DASHBOARD!S595</f>
        <v>25.642077951799155</v>
      </c>
      <c r="P209" s="60">
        <f>[2]DASHBOARD!T595</f>
        <v>3.4283087632671667</v>
      </c>
      <c r="Q209" s="60">
        <f>[2]DASHBOARD!U595</f>
        <v>0</v>
      </c>
      <c r="R209" s="60">
        <f>[2]DASHBOARD!V595</f>
        <v>5.2424370990578999E-2</v>
      </c>
      <c r="S209" s="60">
        <f>[2]DASHBOARD!W595</f>
        <v>12.187729430176304</v>
      </c>
      <c r="T209" s="60">
        <f>[2]DASHBOARD!X595</f>
        <v>0.51331626823210796</v>
      </c>
      <c r="U209" s="2" t="s">
        <v>32</v>
      </c>
      <c r="V209" s="323"/>
    </row>
    <row r="210" spans="1:22">
      <c r="A210" s="47" t="str">
        <f>[2]DASHBOARD!E596</f>
        <v>Hydrogen plant</v>
      </c>
      <c r="B210" s="59">
        <f>[2]DASHBOARD!F596</f>
        <v>0</v>
      </c>
      <c r="C210" s="60">
        <f>[2]DASHBOARD!G596</f>
        <v>0</v>
      </c>
      <c r="D210" s="60">
        <f>[2]DASHBOARD!H596</f>
        <v>0</v>
      </c>
      <c r="E210" s="60">
        <f>[2]DASHBOARD!I596</f>
        <v>0.1497141258768443</v>
      </c>
      <c r="F210" s="60">
        <f>[2]DASHBOARD!J596</f>
        <v>0</v>
      </c>
      <c r="G210" s="60">
        <f>[2]DASHBOARD!K596</f>
        <v>0</v>
      </c>
      <c r="H210" s="60">
        <f>[2]DASHBOARD!L596</f>
        <v>0.56073526575344501</v>
      </c>
      <c r="I210" s="60">
        <f>[2]DASHBOARD!M596</f>
        <v>1.2626988377321773</v>
      </c>
      <c r="J210" s="60">
        <f>[2]DASHBOARD!N596</f>
        <v>0.86672744364919452</v>
      </c>
      <c r="K210" s="60">
        <f>[2]DASHBOARD!O596</f>
        <v>0.37329807676129356</v>
      </c>
      <c r="L210" s="60">
        <f>[2]DASHBOARD!P596</f>
        <v>17.748686789339249</v>
      </c>
      <c r="M210" s="60">
        <f>[2]DASHBOARD!Q596</f>
        <v>14.252855474474403</v>
      </c>
      <c r="N210" s="60">
        <f>[2]DASHBOARD!R596</f>
        <v>20.619655346857037</v>
      </c>
      <c r="O210" s="60">
        <f>[2]DASHBOARD!S596</f>
        <v>2.3176577123284821</v>
      </c>
      <c r="P210" s="60">
        <f>[2]DASHBOARD!T596</f>
        <v>27.828730044351417</v>
      </c>
      <c r="Q210" s="60">
        <f>[2]DASHBOARD!U596</f>
        <v>11.6782311929098</v>
      </c>
      <c r="R210" s="60">
        <f>[2]DASHBOARD!V596</f>
        <v>12.382992482294098</v>
      </c>
      <c r="S210" s="60">
        <f>[2]DASHBOARD!W596</f>
        <v>3.4284912618932637</v>
      </c>
      <c r="T210" s="60">
        <f>[2]DASHBOARD!X596</f>
        <v>25.963096386066379</v>
      </c>
      <c r="U210" s="2" t="s">
        <v>32</v>
      </c>
      <c r="V210" s="323"/>
    </row>
    <row r="211" spans="1:22">
      <c r="A211" s="48"/>
      <c r="B211" s="59"/>
      <c r="C211" s="60"/>
      <c r="D211" s="60"/>
      <c r="E211" s="60"/>
      <c r="F211" s="60"/>
      <c r="G211" s="60"/>
      <c r="H211" s="60"/>
      <c r="I211" s="60"/>
      <c r="J211" s="60"/>
      <c r="K211" s="60"/>
      <c r="L211" s="60"/>
      <c r="M211" s="60"/>
      <c r="N211" s="60"/>
      <c r="O211" s="60"/>
      <c r="P211" s="60"/>
      <c r="Q211" s="60"/>
      <c r="R211" s="60"/>
      <c r="S211" s="60"/>
      <c r="T211" s="60"/>
      <c r="U211" s="2"/>
      <c r="V211" s="323"/>
    </row>
    <row r="212" spans="1:22">
      <c r="V212" s="326"/>
    </row>
    <row r="213" spans="1:22">
      <c r="A213" s="191" t="s">
        <v>584</v>
      </c>
      <c r="B213" s="52" t="s">
        <v>568</v>
      </c>
      <c r="C213" s="191"/>
      <c r="D213" s="191"/>
      <c r="E213" s="191"/>
      <c r="F213" s="191"/>
      <c r="G213" s="191"/>
      <c r="H213" s="191"/>
      <c r="I213" s="191"/>
      <c r="J213" s="191"/>
      <c r="K213" s="191"/>
      <c r="L213" s="191"/>
      <c r="M213" s="191"/>
      <c r="N213" s="191"/>
      <c r="O213" s="191"/>
      <c r="P213" s="191"/>
      <c r="Q213" s="191"/>
      <c r="R213" s="191"/>
      <c r="S213" s="191"/>
      <c r="T213" s="191"/>
      <c r="U213" s="191"/>
      <c r="V213" s="323"/>
    </row>
    <row r="214" spans="1:22">
      <c r="A214" s="196" t="s">
        <v>585</v>
      </c>
      <c r="B214" s="196"/>
      <c r="C214" s="196"/>
      <c r="D214" s="196"/>
      <c r="E214" s="196"/>
      <c r="F214" s="196"/>
      <c r="G214" s="196"/>
      <c r="H214" s="196"/>
      <c r="I214" s="196"/>
      <c r="J214" s="196"/>
      <c r="K214" s="196"/>
      <c r="L214" s="196"/>
      <c r="M214" s="196"/>
      <c r="N214" s="196"/>
      <c r="O214" s="196"/>
      <c r="P214" s="196"/>
      <c r="Q214" s="196"/>
      <c r="R214" s="196"/>
      <c r="S214" s="196"/>
      <c r="T214" s="196"/>
      <c r="U214" s="196"/>
      <c r="V214" s="323"/>
    </row>
    <row r="215" spans="1:22">
      <c r="A215" s="53" t="s">
        <v>108</v>
      </c>
      <c r="B215" s="54" t="s">
        <v>12</v>
      </c>
      <c r="C215" s="198" t="s">
        <v>12</v>
      </c>
      <c r="D215" s="198" t="s">
        <v>13</v>
      </c>
      <c r="E215" s="198" t="s">
        <v>13</v>
      </c>
      <c r="F215" s="198" t="s">
        <v>14</v>
      </c>
      <c r="G215" s="198" t="s">
        <v>15</v>
      </c>
      <c r="H215" s="198" t="s">
        <v>16</v>
      </c>
      <c r="I215" s="198" t="s">
        <v>13</v>
      </c>
      <c r="J215" s="198" t="s">
        <v>14</v>
      </c>
      <c r="K215" s="198" t="s">
        <v>15</v>
      </c>
      <c r="L215" s="198" t="s">
        <v>16</v>
      </c>
      <c r="M215" s="198" t="s">
        <v>13</v>
      </c>
      <c r="N215" s="198" t="s">
        <v>14</v>
      </c>
      <c r="O215" s="198" t="s">
        <v>15</v>
      </c>
      <c r="P215" s="198" t="s">
        <v>16</v>
      </c>
      <c r="Q215" s="198" t="s">
        <v>13</v>
      </c>
      <c r="R215" s="198" t="s">
        <v>14</v>
      </c>
      <c r="S215" s="198" t="s">
        <v>15</v>
      </c>
      <c r="T215" s="198" t="s">
        <v>16</v>
      </c>
      <c r="U215" s="198"/>
      <c r="V215" s="323"/>
    </row>
    <row r="216" spans="1:22">
      <c r="A216" s="55" t="s">
        <v>528</v>
      </c>
      <c r="B216" s="56">
        <v>2019</v>
      </c>
      <c r="C216" s="210">
        <v>2023</v>
      </c>
      <c r="D216" s="210">
        <v>2025</v>
      </c>
      <c r="E216" s="210">
        <v>2030</v>
      </c>
      <c r="F216" s="210">
        <v>2030</v>
      </c>
      <c r="G216" s="210">
        <v>2030</v>
      </c>
      <c r="H216" s="210">
        <v>2030</v>
      </c>
      <c r="I216" s="210">
        <v>2035</v>
      </c>
      <c r="J216" s="210">
        <v>2035</v>
      </c>
      <c r="K216" s="210">
        <v>2035</v>
      </c>
      <c r="L216" s="210">
        <v>2035</v>
      </c>
      <c r="M216" s="210">
        <v>2040</v>
      </c>
      <c r="N216" s="210">
        <v>2040</v>
      </c>
      <c r="O216" s="210">
        <v>2040</v>
      </c>
      <c r="P216" s="210">
        <v>2040</v>
      </c>
      <c r="Q216" s="210">
        <v>2050</v>
      </c>
      <c r="R216" s="210">
        <v>2050</v>
      </c>
      <c r="S216" s="210">
        <v>2050</v>
      </c>
      <c r="T216" s="210">
        <v>2050</v>
      </c>
      <c r="U216" s="211" t="s">
        <v>218</v>
      </c>
      <c r="V216" s="323"/>
    </row>
    <row r="217" spans="1:22">
      <c r="A217" s="53" t="s">
        <v>579</v>
      </c>
      <c r="B217" s="57">
        <v>61.185822489982399</v>
      </c>
      <c r="C217" s="58">
        <v>44.805555555555557</v>
      </c>
      <c r="D217" s="58">
        <v>28.880829831850285</v>
      </c>
      <c r="E217" s="58">
        <v>28.487403829454635</v>
      </c>
      <c r="F217" s="58">
        <v>37.368338723044829</v>
      </c>
      <c r="G217" s="58">
        <v>27.063783582834887</v>
      </c>
      <c r="H217" s="58">
        <v>33.825567014236007</v>
      </c>
      <c r="I217" s="58">
        <v>22.20105339793199</v>
      </c>
      <c r="J217" s="58">
        <v>34.773794899945131</v>
      </c>
      <c r="K217" s="58">
        <v>29.780228340328222</v>
      </c>
      <c r="L217" s="58">
        <v>27.256295714801745</v>
      </c>
      <c r="M217" s="58">
        <v>16.911678475871923</v>
      </c>
      <c r="N217" s="58">
        <v>22.259590175052061</v>
      </c>
      <c r="O217" s="58">
        <v>27.959735664127638</v>
      </c>
      <c r="P217" s="58">
        <v>31.257038807618585</v>
      </c>
      <c r="Q217" s="58">
        <v>11.6782311929098</v>
      </c>
      <c r="R217" s="58">
        <v>12.435416853284677</v>
      </c>
      <c r="S217" s="58">
        <v>15.616220692069568</v>
      </c>
      <c r="T217" s="58">
        <v>26.476412654298485</v>
      </c>
      <c r="U217" s="2" t="s">
        <v>32</v>
      </c>
      <c r="V217" s="323"/>
    </row>
    <row r="218" spans="1:22" s="52" customFormat="1">
      <c r="A218" s="64" t="s">
        <v>92</v>
      </c>
      <c r="B218" s="59">
        <v>61.185822489982399</v>
      </c>
      <c r="C218" s="59">
        <v>44.805555555555557</v>
      </c>
      <c r="D218" s="59">
        <v>28.880829831850285</v>
      </c>
      <c r="E218" s="59">
        <v>28.337689703577791</v>
      </c>
      <c r="F218" s="59">
        <v>37.368338723044829</v>
      </c>
      <c r="G218" s="59">
        <v>27.063783582834887</v>
      </c>
      <c r="H218" s="59">
        <v>33.264831748482564</v>
      </c>
      <c r="I218" s="59">
        <v>20.938354560199812</v>
      </c>
      <c r="J218" s="59">
        <v>33.907067456295934</v>
      </c>
      <c r="K218" s="59">
        <v>29.406930263566927</v>
      </c>
      <c r="L218" s="59">
        <v>9.5076089254624971</v>
      </c>
      <c r="M218" s="59">
        <v>2.6588230013975203</v>
      </c>
      <c r="N218" s="59">
        <v>1.6399348281950241</v>
      </c>
      <c r="O218" s="59">
        <v>25.642077951799155</v>
      </c>
      <c r="P218" s="59">
        <v>3.4283087632671667</v>
      </c>
      <c r="Q218" s="59">
        <v>0</v>
      </c>
      <c r="R218" s="59">
        <v>5.2424370990578999E-2</v>
      </c>
      <c r="S218" s="59">
        <v>12.187729430176304</v>
      </c>
      <c r="T218" s="59">
        <v>0.51331626823210796</v>
      </c>
      <c r="U218" s="70" t="s">
        <v>32</v>
      </c>
      <c r="V218" s="329"/>
    </row>
    <row r="219" spans="1:22">
      <c r="A219" s="47" t="s">
        <v>93</v>
      </c>
      <c r="B219" s="59">
        <v>0</v>
      </c>
      <c r="C219" s="60">
        <v>0</v>
      </c>
      <c r="D219" s="60">
        <v>0</v>
      </c>
      <c r="E219" s="60">
        <v>0.1497141258768443</v>
      </c>
      <c r="F219" s="60">
        <v>0</v>
      </c>
      <c r="G219" s="60">
        <v>0</v>
      </c>
      <c r="H219" s="60">
        <v>0.56073526575344501</v>
      </c>
      <c r="I219" s="60">
        <v>1.2626988377321773</v>
      </c>
      <c r="J219" s="60">
        <v>0.86672744364919452</v>
      </c>
      <c r="K219" s="60">
        <v>0.37329807676129356</v>
      </c>
      <c r="L219" s="60">
        <v>17.748686789339249</v>
      </c>
      <c r="M219" s="60">
        <v>14.252855474474403</v>
      </c>
      <c r="N219" s="60">
        <v>20.619655346857037</v>
      </c>
      <c r="O219" s="60">
        <v>2.3176577123284821</v>
      </c>
      <c r="P219" s="60">
        <v>27.828730044351417</v>
      </c>
      <c r="Q219" s="60">
        <v>11.6782311929098</v>
      </c>
      <c r="R219" s="60">
        <v>12.382992482294098</v>
      </c>
      <c r="S219" s="60">
        <v>3.4284912618932637</v>
      </c>
      <c r="T219" s="60">
        <v>25.963096386066379</v>
      </c>
      <c r="U219" s="2" t="s">
        <v>32</v>
      </c>
      <c r="V219" s="323"/>
    </row>
    <row r="220" spans="1:22">
      <c r="V220" s="326"/>
    </row>
    <row r="221" spans="1:22">
      <c r="A221" s="52" t="s">
        <v>586</v>
      </c>
      <c r="B221" s="191"/>
      <c r="C221" s="191"/>
      <c r="D221" s="191"/>
      <c r="E221" s="191"/>
      <c r="F221" s="191"/>
      <c r="G221" s="191"/>
      <c r="H221" s="191"/>
      <c r="I221" s="191"/>
      <c r="J221" s="191"/>
      <c r="K221" s="191"/>
      <c r="L221" s="191"/>
      <c r="M221" s="191"/>
      <c r="N221" s="191"/>
      <c r="O221" s="191"/>
      <c r="P221" s="191"/>
      <c r="Q221" s="191"/>
      <c r="R221" s="191"/>
      <c r="S221" s="191"/>
      <c r="T221" s="191"/>
      <c r="U221" s="191"/>
      <c r="V221" s="323"/>
    </row>
    <row r="222" spans="1:22">
      <c r="A222" s="63" t="s">
        <v>530</v>
      </c>
      <c r="B222" s="65" t="s">
        <v>587</v>
      </c>
      <c r="C222" s="60"/>
      <c r="D222" s="60"/>
      <c r="E222" s="60"/>
      <c r="F222" s="60"/>
      <c r="G222" s="60"/>
      <c r="H222" s="60"/>
      <c r="I222" s="60"/>
      <c r="J222" s="60"/>
      <c r="K222" s="60"/>
      <c r="L222" s="60"/>
      <c r="M222" s="60"/>
      <c r="N222" s="60"/>
      <c r="O222" s="60"/>
      <c r="P222" s="60"/>
      <c r="Q222" s="60"/>
      <c r="R222" s="60"/>
      <c r="S222" s="60"/>
      <c r="T222" s="60"/>
      <c r="U222" s="61"/>
      <c r="V222" s="325"/>
    </row>
    <row r="223" spans="1:22">
      <c r="V223" s="326"/>
    </row>
    <row r="224" spans="1:22">
      <c r="A224" s="191" t="s">
        <v>588</v>
      </c>
      <c r="B224" s="52" t="s">
        <v>526</v>
      </c>
      <c r="C224" s="191"/>
      <c r="D224" s="191"/>
      <c r="E224" s="191"/>
      <c r="F224" s="191"/>
      <c r="G224" s="191"/>
      <c r="H224" s="191"/>
      <c r="I224" s="191"/>
      <c r="J224" s="191"/>
      <c r="K224" s="191"/>
      <c r="L224" s="191"/>
      <c r="M224" s="191"/>
      <c r="N224" s="191"/>
      <c r="O224" s="191"/>
      <c r="P224" s="191"/>
      <c r="Q224" s="191"/>
      <c r="R224" s="191"/>
      <c r="S224" s="191"/>
      <c r="T224" s="191"/>
      <c r="U224" s="191"/>
      <c r="V224" s="323"/>
    </row>
    <row r="225" spans="1:22">
      <c r="A225" s="196" t="s">
        <v>589</v>
      </c>
      <c r="B225" s="196"/>
      <c r="C225" s="196"/>
      <c r="D225" s="196"/>
      <c r="E225" s="196"/>
      <c r="F225" s="196"/>
      <c r="G225" s="196"/>
      <c r="H225" s="196"/>
      <c r="I225" s="196"/>
      <c r="J225" s="196"/>
      <c r="K225" s="196"/>
      <c r="L225" s="196"/>
      <c r="M225" s="196"/>
      <c r="N225" s="196"/>
      <c r="O225" s="196"/>
      <c r="P225" s="196"/>
      <c r="Q225" s="196"/>
      <c r="R225" s="196"/>
      <c r="S225" s="196"/>
      <c r="T225" s="196"/>
      <c r="U225" s="196"/>
      <c r="V225" s="323"/>
    </row>
    <row r="226" spans="1:22">
      <c r="A226" s="53" t="s">
        <v>108</v>
      </c>
      <c r="B226" s="54" t="s">
        <v>12</v>
      </c>
      <c r="C226" s="198" t="s">
        <v>12</v>
      </c>
      <c r="D226" s="198" t="s">
        <v>13</v>
      </c>
      <c r="E226" s="198" t="s">
        <v>13</v>
      </c>
      <c r="F226" s="198" t="s">
        <v>14</v>
      </c>
      <c r="G226" s="198" t="s">
        <v>15</v>
      </c>
      <c r="H226" s="198" t="s">
        <v>16</v>
      </c>
      <c r="I226" s="198" t="s">
        <v>13</v>
      </c>
      <c r="J226" s="198" t="s">
        <v>14</v>
      </c>
      <c r="K226" s="198" t="s">
        <v>15</v>
      </c>
      <c r="L226" s="198" t="s">
        <v>16</v>
      </c>
      <c r="M226" s="198" t="s">
        <v>13</v>
      </c>
      <c r="N226" s="198" t="s">
        <v>14</v>
      </c>
      <c r="O226" s="198" t="s">
        <v>15</v>
      </c>
      <c r="P226" s="198" t="s">
        <v>16</v>
      </c>
      <c r="Q226" s="198" t="s">
        <v>13</v>
      </c>
      <c r="R226" s="198" t="s">
        <v>14</v>
      </c>
      <c r="S226" s="198" t="s">
        <v>15</v>
      </c>
      <c r="T226" s="198" t="s">
        <v>16</v>
      </c>
      <c r="U226" s="198"/>
      <c r="V226" s="323"/>
    </row>
    <row r="227" spans="1:22">
      <c r="A227" s="55" t="s">
        <v>528</v>
      </c>
      <c r="B227" s="56">
        <v>2019</v>
      </c>
      <c r="C227" s="210">
        <v>2023</v>
      </c>
      <c r="D227" s="210">
        <v>2025</v>
      </c>
      <c r="E227" s="210">
        <v>2030</v>
      </c>
      <c r="F227" s="210">
        <v>2030</v>
      </c>
      <c r="G227" s="210">
        <v>2030</v>
      </c>
      <c r="H227" s="210">
        <v>2030</v>
      </c>
      <c r="I227" s="210">
        <v>2035</v>
      </c>
      <c r="J227" s="210">
        <v>2035</v>
      </c>
      <c r="K227" s="210">
        <v>2035</v>
      </c>
      <c r="L227" s="210">
        <v>2035</v>
      </c>
      <c r="M227" s="210">
        <v>2040</v>
      </c>
      <c r="N227" s="210">
        <v>2040</v>
      </c>
      <c r="O227" s="210">
        <v>2040</v>
      </c>
      <c r="P227" s="210">
        <v>2040</v>
      </c>
      <c r="Q227" s="210">
        <v>2050</v>
      </c>
      <c r="R227" s="210">
        <v>2050</v>
      </c>
      <c r="S227" s="210">
        <v>2050</v>
      </c>
      <c r="T227" s="210">
        <v>2050</v>
      </c>
      <c r="U227" s="211" t="s">
        <v>218</v>
      </c>
      <c r="V227" s="323"/>
    </row>
    <row r="228" spans="1:22">
      <c r="A228" s="53" t="s">
        <v>590</v>
      </c>
      <c r="B228" s="57">
        <f>SUM(B229:B230)</f>
        <v>1.42791707122284</v>
      </c>
      <c r="C228" s="58">
        <f>SUM(C229:C230)</f>
        <v>2.585</v>
      </c>
      <c r="D228" s="58">
        <f t="shared" ref="D228:T228" si="9">SUM(D229:D230)</f>
        <v>1.8979999999999999</v>
      </c>
      <c r="E228" s="58">
        <f t="shared" si="9"/>
        <v>1.70956941642108</v>
      </c>
      <c r="F228" s="58">
        <f t="shared" si="9"/>
        <v>1.4186870257811919</v>
      </c>
      <c r="G228" s="58">
        <f t="shared" si="9"/>
        <v>1.80618960924172</v>
      </c>
      <c r="H228" s="58">
        <f t="shared" si="9"/>
        <v>1.6991196225007501</v>
      </c>
      <c r="I228" s="58">
        <f t="shared" si="9"/>
        <v>1.477227215993977</v>
      </c>
      <c r="J228" s="58">
        <f t="shared" si="9"/>
        <v>0.58200000000000007</v>
      </c>
      <c r="K228" s="58">
        <f t="shared" si="9"/>
        <v>1.5393440299382921</v>
      </c>
      <c r="L228" s="58">
        <f t="shared" si="9"/>
        <v>1.4091113856015411</v>
      </c>
      <c r="M228" s="58">
        <f t="shared" si="9"/>
        <v>0.91324110635391009</v>
      </c>
      <c r="N228" s="58">
        <f t="shared" si="9"/>
        <v>0.20600000000000002</v>
      </c>
      <c r="O228" s="58">
        <f t="shared" si="9"/>
        <v>0.95742578904348496</v>
      </c>
      <c r="P228" s="58">
        <f t="shared" si="9"/>
        <v>0.74067697705950752</v>
      </c>
      <c r="Q228" s="58">
        <f t="shared" si="9"/>
        <v>0.13</v>
      </c>
      <c r="R228" s="58">
        <f t="shared" si="9"/>
        <v>0.15100000000000002</v>
      </c>
      <c r="S228" s="58">
        <f t="shared" si="9"/>
        <v>0.84187971689322993</v>
      </c>
      <c r="T228" s="58">
        <f t="shared" si="9"/>
        <v>0.47760671018353174</v>
      </c>
      <c r="U228" s="2" t="s">
        <v>100</v>
      </c>
      <c r="V228" s="323"/>
    </row>
    <row r="229" spans="1:22">
      <c r="A229" s="47" t="str">
        <f>[2]DASHBOARD!E532</f>
        <v>Methane plant (CHP industry)</v>
      </c>
      <c r="B229" s="59">
        <f>[2]DASHBOARD!F532</f>
        <v>1.42791707122284</v>
      </c>
      <c r="C229" s="60">
        <f>[2]DASHBOARD!G532</f>
        <v>2.585</v>
      </c>
      <c r="D229" s="60">
        <f>[2]DASHBOARD!H532</f>
        <v>1.8979999999999999</v>
      </c>
      <c r="E229" s="60">
        <f>[2]DASHBOARD!I532</f>
        <v>1.70956941642108</v>
      </c>
      <c r="F229" s="60">
        <f>[2]DASHBOARD!J532</f>
        <v>1.401687025781192</v>
      </c>
      <c r="G229" s="60">
        <f>[2]DASHBOARD!K532</f>
        <v>1.80618960924172</v>
      </c>
      <c r="H229" s="60">
        <f>[2]DASHBOARD!L532</f>
        <v>1.6991196225007501</v>
      </c>
      <c r="I229" s="60">
        <f>[2]DASHBOARD!M532</f>
        <v>1.477227215993977</v>
      </c>
      <c r="J229" s="60">
        <f>[2]DASHBOARD!N532</f>
        <v>0.56500000000000006</v>
      </c>
      <c r="K229" s="60">
        <f>[2]DASHBOARD!O532</f>
        <v>1.5393440299382921</v>
      </c>
      <c r="L229" s="60">
        <f>[2]DASHBOARD!P532</f>
        <v>0.84244797512548408</v>
      </c>
      <c r="M229" s="60">
        <f>[2]DASHBOARD!Q532</f>
        <v>0.90424110635391008</v>
      </c>
      <c r="N229" s="60">
        <f>[2]DASHBOARD!R532</f>
        <v>0.20100000000000001</v>
      </c>
      <c r="O229" s="60">
        <f>[2]DASHBOARD!S532</f>
        <v>0.94942578904348496</v>
      </c>
      <c r="P229" s="60">
        <f>[2]DASHBOARD!T532</f>
        <v>0.23471205763470759</v>
      </c>
      <c r="Q229" s="60">
        <f>[2]DASHBOARD!U532</f>
        <v>8.4000000000000005E-2</v>
      </c>
      <c r="R229" s="60">
        <f>[2]DASHBOARD!V532</f>
        <v>0.13400000000000001</v>
      </c>
      <c r="S229" s="60">
        <f>[2]DASHBOARD!W532</f>
        <v>0.82787971689322992</v>
      </c>
      <c r="T229" s="60">
        <f>[2]DASHBOARD!X532</f>
        <v>9.69791666666667E-2</v>
      </c>
      <c r="U229" s="2" t="s">
        <v>100</v>
      </c>
      <c r="V229" s="323"/>
    </row>
    <row r="230" spans="1:22">
      <c r="A230" s="47" t="str">
        <f>[2]DASHBOARD!E536</f>
        <v>Hydrogen plant (CHP industry)</v>
      </c>
      <c r="B230" s="59">
        <f>[2]DASHBOARD!F536</f>
        <v>0</v>
      </c>
      <c r="C230" s="60">
        <f>[2]DASHBOARD!G536</f>
        <v>0</v>
      </c>
      <c r="D230" s="60">
        <f>[2]DASHBOARD!H536</f>
        <v>0</v>
      </c>
      <c r="E230" s="60">
        <f>[2]DASHBOARD!I536</f>
        <v>0</v>
      </c>
      <c r="F230" s="60">
        <f>[2]DASHBOARD!J536</f>
        <v>1.7000000000000001E-2</v>
      </c>
      <c r="G230" s="60">
        <f>[2]DASHBOARD!K536</f>
        <v>0</v>
      </c>
      <c r="H230" s="60">
        <f>[2]DASHBOARD!L536</f>
        <v>0</v>
      </c>
      <c r="I230" s="60">
        <f>[2]DASHBOARD!M536</f>
        <v>0</v>
      </c>
      <c r="J230" s="60">
        <f>[2]DASHBOARD!N536</f>
        <v>1.7000000000000001E-2</v>
      </c>
      <c r="K230" s="60">
        <f>[2]DASHBOARD!O536</f>
        <v>0</v>
      </c>
      <c r="L230" s="60">
        <f>[2]DASHBOARD!P536</f>
        <v>0.56666341047605706</v>
      </c>
      <c r="M230" s="60">
        <f>[2]DASHBOARD!Q536</f>
        <v>8.9999999999999993E-3</v>
      </c>
      <c r="N230" s="60">
        <f>[2]DASHBOARD!R536</f>
        <v>5.0000000000000001E-3</v>
      </c>
      <c r="O230" s="60">
        <f>[2]DASHBOARD!S536</f>
        <v>8.0000000000000002E-3</v>
      </c>
      <c r="P230" s="60">
        <f>[2]DASHBOARD!T536</f>
        <v>0.50596491942479993</v>
      </c>
      <c r="Q230" s="60">
        <f>[2]DASHBOARD!U536</f>
        <v>4.5999999999999999E-2</v>
      </c>
      <c r="R230" s="60">
        <f>[2]DASHBOARD!V536</f>
        <v>1.7000000000000001E-2</v>
      </c>
      <c r="S230" s="60">
        <f>[2]DASHBOARD!W536</f>
        <v>1.4E-2</v>
      </c>
      <c r="T230" s="60">
        <f>[2]DASHBOARD!X536</f>
        <v>0.38062754351686501</v>
      </c>
      <c r="U230" s="2" t="s">
        <v>100</v>
      </c>
      <c r="V230" s="323"/>
    </row>
    <row r="231" spans="1:22">
      <c r="A231" s="48"/>
      <c r="B231" s="59"/>
      <c r="C231" s="60"/>
      <c r="D231" s="60"/>
      <c r="E231" s="60"/>
      <c r="F231" s="60"/>
      <c r="G231" s="60"/>
      <c r="H231" s="60"/>
      <c r="I231" s="60"/>
      <c r="J231" s="60"/>
      <c r="K231" s="60"/>
      <c r="L231" s="60"/>
      <c r="M231" s="60"/>
      <c r="N231" s="60"/>
      <c r="O231" s="60"/>
      <c r="P231" s="60"/>
      <c r="Q231" s="60"/>
      <c r="R231" s="60"/>
      <c r="S231" s="60"/>
      <c r="T231" s="60"/>
      <c r="U231" s="2"/>
      <c r="V231" s="323"/>
    </row>
    <row r="232" spans="1:22">
      <c r="V232" s="326"/>
    </row>
    <row r="233" spans="1:22" s="62" customFormat="1">
      <c r="A233" s="62" t="s">
        <v>588</v>
      </c>
      <c r="B233" s="62" t="s">
        <v>568</v>
      </c>
      <c r="V233" s="328"/>
    </row>
    <row r="234" spans="1:22">
      <c r="A234" s="196" t="s">
        <v>589</v>
      </c>
      <c r="B234" s="196"/>
      <c r="C234" s="196"/>
      <c r="D234" s="196"/>
      <c r="E234" s="196"/>
      <c r="F234" s="196"/>
      <c r="G234" s="196"/>
      <c r="H234" s="196"/>
      <c r="I234" s="196"/>
      <c r="J234" s="196"/>
      <c r="K234" s="196"/>
      <c r="L234" s="196"/>
      <c r="M234" s="196"/>
      <c r="N234" s="196"/>
      <c r="O234" s="196"/>
      <c r="P234" s="196"/>
      <c r="Q234" s="196"/>
      <c r="R234" s="196"/>
      <c r="S234" s="196"/>
      <c r="T234" s="196"/>
      <c r="U234" s="196"/>
      <c r="V234" s="323"/>
    </row>
    <row r="235" spans="1:22">
      <c r="A235" s="53" t="s">
        <v>108</v>
      </c>
      <c r="B235" s="54" t="s">
        <v>12</v>
      </c>
      <c r="C235" s="198" t="s">
        <v>12</v>
      </c>
      <c r="D235" s="198" t="s">
        <v>13</v>
      </c>
      <c r="E235" s="198" t="s">
        <v>13</v>
      </c>
      <c r="F235" s="198" t="s">
        <v>14</v>
      </c>
      <c r="G235" s="198" t="s">
        <v>15</v>
      </c>
      <c r="H235" s="198" t="s">
        <v>16</v>
      </c>
      <c r="I235" s="198" t="s">
        <v>13</v>
      </c>
      <c r="J235" s="198" t="s">
        <v>14</v>
      </c>
      <c r="K235" s="198" t="s">
        <v>15</v>
      </c>
      <c r="L235" s="198" t="s">
        <v>16</v>
      </c>
      <c r="M235" s="198" t="s">
        <v>13</v>
      </c>
      <c r="N235" s="198" t="s">
        <v>14</v>
      </c>
      <c r="O235" s="198" t="s">
        <v>15</v>
      </c>
      <c r="P235" s="198" t="s">
        <v>16</v>
      </c>
      <c r="Q235" s="198" t="s">
        <v>13</v>
      </c>
      <c r="R235" s="198" t="s">
        <v>14</v>
      </c>
      <c r="S235" s="198" t="s">
        <v>15</v>
      </c>
      <c r="T235" s="198" t="s">
        <v>16</v>
      </c>
      <c r="U235" s="198"/>
      <c r="V235" s="323"/>
    </row>
    <row r="236" spans="1:22">
      <c r="A236" s="55" t="s">
        <v>528</v>
      </c>
      <c r="B236" s="56">
        <v>2019</v>
      </c>
      <c r="C236" s="210">
        <v>2023</v>
      </c>
      <c r="D236" s="210">
        <v>2025</v>
      </c>
      <c r="E236" s="210">
        <v>2030</v>
      </c>
      <c r="F236" s="210">
        <v>2030</v>
      </c>
      <c r="G236" s="210">
        <v>2030</v>
      </c>
      <c r="H236" s="210">
        <v>2030</v>
      </c>
      <c r="I236" s="210">
        <v>2035</v>
      </c>
      <c r="J236" s="210">
        <v>2035</v>
      </c>
      <c r="K236" s="210">
        <v>2035</v>
      </c>
      <c r="L236" s="210">
        <v>2035</v>
      </c>
      <c r="M236" s="210">
        <v>2040</v>
      </c>
      <c r="N236" s="210">
        <v>2040</v>
      </c>
      <c r="O236" s="210">
        <v>2040</v>
      </c>
      <c r="P236" s="210">
        <v>2040</v>
      </c>
      <c r="Q236" s="210">
        <v>2050</v>
      </c>
      <c r="R236" s="210">
        <v>2050</v>
      </c>
      <c r="S236" s="210">
        <v>2050</v>
      </c>
      <c r="T236" s="210">
        <v>2050</v>
      </c>
      <c r="U236" s="211" t="s">
        <v>218</v>
      </c>
      <c r="V236" s="323"/>
    </row>
    <row r="237" spans="1:22">
      <c r="A237" s="53" t="s">
        <v>590</v>
      </c>
      <c r="B237" s="57">
        <v>1.42791707122284</v>
      </c>
      <c r="C237" s="58">
        <v>2.585</v>
      </c>
      <c r="D237" s="58">
        <v>1.8979999999999999</v>
      </c>
      <c r="E237" s="58">
        <v>1.70956941642108</v>
      </c>
      <c r="F237" s="58">
        <v>1.4186870257811919</v>
      </c>
      <c r="G237" s="58">
        <v>1.80618960924172</v>
      </c>
      <c r="H237" s="58">
        <v>1.6991196225007501</v>
      </c>
      <c r="I237" s="58">
        <v>1.477227215993977</v>
      </c>
      <c r="J237" s="58">
        <v>0.58200000000000007</v>
      </c>
      <c r="K237" s="58">
        <v>1.5393440299382921</v>
      </c>
      <c r="L237" s="58">
        <v>1.4091113856015411</v>
      </c>
      <c r="M237" s="58">
        <v>0.91324110635391009</v>
      </c>
      <c r="N237" s="58">
        <v>0.20600000000000002</v>
      </c>
      <c r="O237" s="58">
        <v>0.95742578904348496</v>
      </c>
      <c r="P237" s="58">
        <v>0.74067697705950752</v>
      </c>
      <c r="Q237" s="58">
        <v>0.13</v>
      </c>
      <c r="R237" s="58">
        <v>0.15100000000000002</v>
      </c>
      <c r="S237" s="58">
        <v>0.84187971689322993</v>
      </c>
      <c r="T237" s="58">
        <v>0.47760671018353174</v>
      </c>
      <c r="U237" s="2" t="s">
        <v>100</v>
      </c>
      <c r="V237" s="323"/>
    </row>
    <row r="238" spans="1:22">
      <c r="A238" s="47" t="s">
        <v>591</v>
      </c>
      <c r="B238" s="72">
        <v>1.42791707122284</v>
      </c>
      <c r="C238" s="69">
        <v>2.585</v>
      </c>
      <c r="D238" s="69">
        <v>1.8979999999999999</v>
      </c>
      <c r="E238" s="69">
        <v>1.70956941642108</v>
      </c>
      <c r="F238" s="69">
        <v>1.401687025781192</v>
      </c>
      <c r="G238" s="69">
        <v>1.80618960924172</v>
      </c>
      <c r="H238" s="69">
        <v>1.6991196225007501</v>
      </c>
      <c r="I238" s="69">
        <v>1.477227215993977</v>
      </c>
      <c r="J238" s="69">
        <v>0.56500000000000006</v>
      </c>
      <c r="K238" s="69">
        <v>1.5393440299382921</v>
      </c>
      <c r="L238" s="69">
        <v>0.84244797512548408</v>
      </c>
      <c r="M238" s="69">
        <v>0.90424110635391008</v>
      </c>
      <c r="N238" s="69">
        <v>0.20100000000000001</v>
      </c>
      <c r="O238" s="69">
        <v>0.94942578904348496</v>
      </c>
      <c r="P238" s="69">
        <v>0.23471205763470759</v>
      </c>
      <c r="Q238" s="69">
        <v>8.4000000000000005E-2</v>
      </c>
      <c r="R238" s="69">
        <v>0.13400000000000001</v>
      </c>
      <c r="S238" s="69">
        <v>0.82787971689322992</v>
      </c>
      <c r="T238" s="69">
        <v>9.69791666666667E-2</v>
      </c>
      <c r="U238" s="2" t="s">
        <v>100</v>
      </c>
      <c r="V238" s="323"/>
    </row>
    <row r="239" spans="1:22">
      <c r="A239" s="47" t="s">
        <v>592</v>
      </c>
      <c r="B239" s="72">
        <v>0</v>
      </c>
      <c r="C239" s="69">
        <v>0</v>
      </c>
      <c r="D239" s="69">
        <v>0</v>
      </c>
      <c r="E239" s="69">
        <v>0</v>
      </c>
      <c r="F239" s="69">
        <v>1.7000000000000001E-2</v>
      </c>
      <c r="G239" s="69">
        <v>0</v>
      </c>
      <c r="H239" s="69">
        <v>0</v>
      </c>
      <c r="I239" s="69">
        <v>0</v>
      </c>
      <c r="J239" s="69">
        <v>1.7000000000000001E-2</v>
      </c>
      <c r="K239" s="69">
        <v>0</v>
      </c>
      <c r="L239" s="69">
        <v>0.56666341047605706</v>
      </c>
      <c r="M239" s="69">
        <v>8.9999999999999993E-3</v>
      </c>
      <c r="N239" s="69">
        <v>5.0000000000000001E-3</v>
      </c>
      <c r="O239" s="69">
        <v>8.0000000000000002E-3</v>
      </c>
      <c r="P239" s="69">
        <v>0.50596491942479993</v>
      </c>
      <c r="Q239" s="69">
        <v>4.5999999999999999E-2</v>
      </c>
      <c r="R239" s="69">
        <v>1.7000000000000001E-2</v>
      </c>
      <c r="S239" s="69">
        <v>1.4E-2</v>
      </c>
      <c r="T239" s="69">
        <v>0.38062754351686501</v>
      </c>
      <c r="U239" s="2" t="s">
        <v>100</v>
      </c>
      <c r="V239" s="323"/>
    </row>
    <row r="240" spans="1:22">
      <c r="V240" s="326"/>
    </row>
    <row r="241" spans="1:22">
      <c r="A241" s="63"/>
      <c r="B241" s="59"/>
      <c r="C241" s="60"/>
      <c r="D241" s="60"/>
      <c r="E241" s="60"/>
      <c r="F241" s="60"/>
      <c r="G241" s="60"/>
      <c r="H241" s="60"/>
      <c r="I241" s="60"/>
      <c r="J241" s="60"/>
      <c r="K241" s="60"/>
      <c r="L241" s="60"/>
      <c r="M241" s="60"/>
      <c r="N241" s="60"/>
      <c r="O241" s="60"/>
      <c r="P241" s="60"/>
      <c r="Q241" s="60"/>
      <c r="R241" s="60"/>
      <c r="S241" s="60"/>
      <c r="T241" s="60"/>
      <c r="U241" s="61"/>
      <c r="V241" s="325"/>
    </row>
    <row r="242" spans="1:22">
      <c r="A242" s="191" t="s">
        <v>593</v>
      </c>
      <c r="B242" s="52" t="s">
        <v>526</v>
      </c>
      <c r="C242" s="191"/>
      <c r="D242" s="191"/>
      <c r="E242" s="191"/>
      <c r="F242" s="191"/>
      <c r="G242" s="191"/>
      <c r="H242" s="191"/>
      <c r="I242" s="191"/>
      <c r="J242" s="191"/>
      <c r="K242" s="191"/>
      <c r="L242" s="191"/>
      <c r="M242" s="191"/>
      <c r="N242" s="191"/>
      <c r="O242" s="191"/>
      <c r="P242" s="191"/>
      <c r="Q242" s="191"/>
      <c r="R242" s="191"/>
      <c r="S242" s="191"/>
      <c r="T242" s="191"/>
      <c r="U242" s="191"/>
      <c r="V242" s="323"/>
    </row>
    <row r="243" spans="1:22">
      <c r="A243" s="196" t="s">
        <v>594</v>
      </c>
      <c r="B243" s="196"/>
      <c r="C243" s="196"/>
      <c r="D243" s="196"/>
      <c r="E243" s="196"/>
      <c r="F243" s="196"/>
      <c r="G243" s="196"/>
      <c r="H243" s="196"/>
      <c r="I243" s="196"/>
      <c r="J243" s="196"/>
      <c r="K243" s="196"/>
      <c r="L243" s="196"/>
      <c r="M243" s="196"/>
      <c r="N243" s="196"/>
      <c r="O243" s="196"/>
      <c r="P243" s="196"/>
      <c r="Q243" s="196"/>
      <c r="R243" s="196"/>
      <c r="S243" s="196"/>
      <c r="T243" s="196"/>
      <c r="U243" s="196"/>
      <c r="V243" s="323"/>
    </row>
    <row r="244" spans="1:22">
      <c r="A244" s="53" t="s">
        <v>108</v>
      </c>
      <c r="B244" s="54" t="s">
        <v>12</v>
      </c>
      <c r="C244" s="198" t="s">
        <v>12</v>
      </c>
      <c r="D244" s="198" t="s">
        <v>13</v>
      </c>
      <c r="E244" s="198" t="s">
        <v>13</v>
      </c>
      <c r="F244" s="198" t="s">
        <v>14</v>
      </c>
      <c r="G244" s="198" t="s">
        <v>15</v>
      </c>
      <c r="H244" s="198" t="s">
        <v>16</v>
      </c>
      <c r="I244" s="198" t="s">
        <v>13</v>
      </c>
      <c r="J244" s="198" t="s">
        <v>14</v>
      </c>
      <c r="K244" s="198" t="s">
        <v>15</v>
      </c>
      <c r="L244" s="198" t="s">
        <v>16</v>
      </c>
      <c r="M244" s="198" t="s">
        <v>13</v>
      </c>
      <c r="N244" s="198" t="s">
        <v>14</v>
      </c>
      <c r="O244" s="198" t="s">
        <v>15</v>
      </c>
      <c r="P244" s="198" t="s">
        <v>16</v>
      </c>
      <c r="Q244" s="198" t="s">
        <v>13</v>
      </c>
      <c r="R244" s="198" t="s">
        <v>14</v>
      </c>
      <c r="S244" s="198" t="s">
        <v>15</v>
      </c>
      <c r="T244" s="198" t="s">
        <v>16</v>
      </c>
      <c r="U244" s="198"/>
      <c r="V244" s="323"/>
    </row>
    <row r="245" spans="1:22">
      <c r="A245" s="55" t="s">
        <v>528</v>
      </c>
      <c r="B245" s="56">
        <v>2019</v>
      </c>
      <c r="C245" s="210">
        <v>2023</v>
      </c>
      <c r="D245" s="210">
        <v>2025</v>
      </c>
      <c r="E245" s="210">
        <v>2030</v>
      </c>
      <c r="F245" s="210">
        <v>2030</v>
      </c>
      <c r="G245" s="210">
        <v>2030</v>
      </c>
      <c r="H245" s="210">
        <v>2030</v>
      </c>
      <c r="I245" s="210">
        <v>2035</v>
      </c>
      <c r="J245" s="210">
        <v>2035</v>
      </c>
      <c r="K245" s="210">
        <v>2035</v>
      </c>
      <c r="L245" s="210">
        <v>2035</v>
      </c>
      <c r="M245" s="210">
        <v>2040</v>
      </c>
      <c r="N245" s="210">
        <v>2040</v>
      </c>
      <c r="O245" s="210">
        <v>2040</v>
      </c>
      <c r="P245" s="210">
        <v>2040</v>
      </c>
      <c r="Q245" s="210">
        <v>2050</v>
      </c>
      <c r="R245" s="210">
        <v>2050</v>
      </c>
      <c r="S245" s="210">
        <v>2050</v>
      </c>
      <c r="T245" s="210">
        <v>2050</v>
      </c>
      <c r="U245" s="211" t="s">
        <v>218</v>
      </c>
      <c r="V245" s="323"/>
    </row>
    <row r="246" spans="1:22">
      <c r="A246" s="53" t="str">
        <f>[2]DASHBOARD!E533</f>
        <v>Methane plant (CHP agriculture)</v>
      </c>
      <c r="B246" s="57">
        <f>[2]DASHBOARD!F533</f>
        <v>2.8392930942410137</v>
      </c>
      <c r="C246" s="58">
        <f>[2]DASHBOARD!G533</f>
        <v>2.75</v>
      </c>
      <c r="D246" s="58">
        <f>[2]DASHBOARD!H533</f>
        <v>2.8519999999999999</v>
      </c>
      <c r="E246" s="58">
        <f>[2]DASHBOARD!I533</f>
        <v>2.85</v>
      </c>
      <c r="F246" s="58">
        <f>[2]DASHBOARD!J533</f>
        <v>2.85</v>
      </c>
      <c r="G246" s="58">
        <f>[2]DASHBOARD!K533</f>
        <v>2.77</v>
      </c>
      <c r="H246" s="58">
        <f>[2]DASHBOARD!L533</f>
        <v>2.8504</v>
      </c>
      <c r="I246" s="58">
        <f>[2]DASHBOARD!M533</f>
        <v>2.2799999999999998</v>
      </c>
      <c r="J246" s="58">
        <f>[2]DASHBOARD!N533</f>
        <v>1.8525</v>
      </c>
      <c r="K246" s="58">
        <f>[2]DASHBOARD!O533</f>
        <v>2.56</v>
      </c>
      <c r="L246" s="58">
        <f>[2]DASHBOARD!P533</f>
        <v>2.5653999999999999</v>
      </c>
      <c r="M246" s="58">
        <f>[2]DASHBOARD!Q533</f>
        <v>1.2</v>
      </c>
      <c r="N246" s="58">
        <f>[2]DASHBOARD!R533</f>
        <v>0.7</v>
      </c>
      <c r="O246" s="58">
        <f>[2]DASHBOARD!S533</f>
        <v>1.85</v>
      </c>
      <c r="P246" s="58">
        <f>[2]DASHBOARD!T533</f>
        <v>1.0004</v>
      </c>
      <c r="Q246" s="58">
        <f>[2]DASHBOARD!U533</f>
        <v>0.3</v>
      </c>
      <c r="R246" s="58">
        <f>[2]DASHBOARD!V533</f>
        <v>0</v>
      </c>
      <c r="S246" s="58">
        <f>[2]DASHBOARD!W533</f>
        <v>0.67500000000000004</v>
      </c>
      <c r="T246" s="58">
        <f>[2]DASHBOARD!X533</f>
        <v>0.2</v>
      </c>
      <c r="U246" s="2" t="s">
        <v>100</v>
      </c>
      <c r="V246" s="323"/>
    </row>
    <row r="247" spans="1:22">
      <c r="A247" s="2"/>
      <c r="B247" s="57"/>
      <c r="C247" s="58"/>
      <c r="D247" s="58"/>
      <c r="E247" s="58"/>
      <c r="F247" s="58"/>
      <c r="G247" s="58"/>
      <c r="H247" s="58"/>
      <c r="I247" s="58"/>
      <c r="J247" s="58"/>
      <c r="K247" s="58"/>
      <c r="L247" s="58"/>
      <c r="M247" s="58"/>
      <c r="N247" s="58"/>
      <c r="O247" s="58"/>
      <c r="P247" s="58"/>
      <c r="Q247" s="58"/>
      <c r="R247" s="58"/>
      <c r="S247" s="58"/>
      <c r="T247" s="58"/>
      <c r="U247" s="2"/>
      <c r="V247" s="323"/>
    </row>
    <row r="248" spans="1:22">
      <c r="V248" s="326"/>
    </row>
    <row r="249" spans="1:22" s="62" customFormat="1">
      <c r="A249" s="62" t="s">
        <v>593</v>
      </c>
      <c r="B249" s="62" t="s">
        <v>568</v>
      </c>
      <c r="V249" s="328"/>
    </row>
    <row r="250" spans="1:22">
      <c r="A250" s="196" t="s">
        <v>594</v>
      </c>
      <c r="B250" s="196"/>
      <c r="C250" s="196"/>
      <c r="D250" s="196"/>
      <c r="E250" s="196"/>
      <c r="F250" s="196"/>
      <c r="G250" s="196"/>
      <c r="H250" s="196"/>
      <c r="I250" s="196"/>
      <c r="J250" s="196"/>
      <c r="K250" s="196"/>
      <c r="L250" s="196"/>
      <c r="M250" s="196"/>
      <c r="N250" s="196"/>
      <c r="O250" s="196"/>
      <c r="P250" s="196"/>
      <c r="Q250" s="196"/>
      <c r="R250" s="196"/>
      <c r="S250" s="196"/>
      <c r="T250" s="196"/>
      <c r="U250" s="196"/>
      <c r="V250" s="323"/>
    </row>
    <row r="251" spans="1:22">
      <c r="A251" s="53" t="s">
        <v>108</v>
      </c>
      <c r="B251" s="54" t="s">
        <v>12</v>
      </c>
      <c r="C251" s="198" t="s">
        <v>12</v>
      </c>
      <c r="D251" s="198" t="s">
        <v>13</v>
      </c>
      <c r="E251" s="198" t="s">
        <v>13</v>
      </c>
      <c r="F251" s="198" t="s">
        <v>14</v>
      </c>
      <c r="G251" s="198" t="s">
        <v>15</v>
      </c>
      <c r="H251" s="198" t="s">
        <v>16</v>
      </c>
      <c r="I251" s="198" t="s">
        <v>13</v>
      </c>
      <c r="J251" s="198" t="s">
        <v>14</v>
      </c>
      <c r="K251" s="198" t="s">
        <v>15</v>
      </c>
      <c r="L251" s="198" t="s">
        <v>16</v>
      </c>
      <c r="M251" s="198" t="s">
        <v>13</v>
      </c>
      <c r="N251" s="198" t="s">
        <v>14</v>
      </c>
      <c r="O251" s="198" t="s">
        <v>15</v>
      </c>
      <c r="P251" s="198" t="s">
        <v>16</v>
      </c>
      <c r="Q251" s="198" t="s">
        <v>13</v>
      </c>
      <c r="R251" s="198" t="s">
        <v>14</v>
      </c>
      <c r="S251" s="198" t="s">
        <v>15</v>
      </c>
      <c r="T251" s="198" t="s">
        <v>16</v>
      </c>
      <c r="U251" s="198"/>
      <c r="V251" s="323"/>
    </row>
    <row r="252" spans="1:22">
      <c r="A252" s="55" t="s">
        <v>528</v>
      </c>
      <c r="B252" s="56">
        <v>2019</v>
      </c>
      <c r="C252" s="210">
        <v>2023</v>
      </c>
      <c r="D252" s="210">
        <v>2025</v>
      </c>
      <c r="E252" s="210">
        <v>2030</v>
      </c>
      <c r="F252" s="210">
        <v>2030</v>
      </c>
      <c r="G252" s="210">
        <v>2030</v>
      </c>
      <c r="H252" s="210">
        <v>2030</v>
      </c>
      <c r="I252" s="210">
        <v>2035</v>
      </c>
      <c r="J252" s="210">
        <v>2035</v>
      </c>
      <c r="K252" s="210">
        <v>2035</v>
      </c>
      <c r="L252" s="210">
        <v>2035</v>
      </c>
      <c r="M252" s="210">
        <v>2040</v>
      </c>
      <c r="N252" s="210">
        <v>2040</v>
      </c>
      <c r="O252" s="210">
        <v>2040</v>
      </c>
      <c r="P252" s="210">
        <v>2040</v>
      </c>
      <c r="Q252" s="210">
        <v>2050</v>
      </c>
      <c r="R252" s="210">
        <v>2050</v>
      </c>
      <c r="S252" s="210">
        <v>2050</v>
      </c>
      <c r="T252" s="210">
        <v>2050</v>
      </c>
      <c r="U252" s="211" t="s">
        <v>218</v>
      </c>
      <c r="V252" s="323"/>
    </row>
    <row r="253" spans="1:22">
      <c r="A253" s="53" t="s">
        <v>595</v>
      </c>
      <c r="B253" s="57">
        <v>2.8392930942410137</v>
      </c>
      <c r="C253" s="58">
        <v>2.75</v>
      </c>
      <c r="D253" s="58">
        <v>2.8519999999999999</v>
      </c>
      <c r="E253" s="58">
        <v>2.85</v>
      </c>
      <c r="F253" s="58">
        <v>2.85</v>
      </c>
      <c r="G253" s="58">
        <v>2.77</v>
      </c>
      <c r="H253" s="58">
        <v>2.8504</v>
      </c>
      <c r="I253" s="58">
        <v>2.2799999999999998</v>
      </c>
      <c r="J253" s="58">
        <v>1.8525</v>
      </c>
      <c r="K253" s="58">
        <v>2.56</v>
      </c>
      <c r="L253" s="58">
        <v>2.5653999999999999</v>
      </c>
      <c r="M253" s="58">
        <v>1.2</v>
      </c>
      <c r="N253" s="58">
        <v>0.7</v>
      </c>
      <c r="O253" s="58">
        <v>1.85</v>
      </c>
      <c r="P253" s="58">
        <v>1.0004</v>
      </c>
      <c r="Q253" s="58">
        <v>0.3</v>
      </c>
      <c r="R253" s="58">
        <v>0</v>
      </c>
      <c r="S253" s="58">
        <v>0.67500000000000004</v>
      </c>
      <c r="T253" s="58">
        <v>0.2</v>
      </c>
      <c r="U253" s="2" t="s">
        <v>100</v>
      </c>
      <c r="V253" s="323"/>
    </row>
    <row r="256" spans="1:22">
      <c r="A256" s="191" t="s">
        <v>596</v>
      </c>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c r="A257" s="196" t="s">
        <v>597</v>
      </c>
      <c r="B257" s="196"/>
      <c r="C257" s="196"/>
      <c r="D257" s="196"/>
      <c r="E257" s="196"/>
      <c r="F257" s="196"/>
      <c r="G257" s="196"/>
      <c r="H257" s="196"/>
      <c r="I257" s="196"/>
      <c r="J257" s="196"/>
      <c r="K257" s="196"/>
      <c r="L257" s="196"/>
      <c r="M257" s="196"/>
      <c r="N257" s="196"/>
      <c r="O257" s="191"/>
      <c r="P257" s="191"/>
      <c r="Q257" s="191"/>
      <c r="R257" s="191"/>
      <c r="S257" s="191"/>
      <c r="T257" s="191"/>
      <c r="U257" s="191"/>
      <c r="V257" s="191"/>
    </row>
    <row r="258" spans="1:22">
      <c r="A258" s="55" t="s">
        <v>99</v>
      </c>
      <c r="B258" s="331" t="s">
        <v>13</v>
      </c>
      <c r="C258" s="331" t="s">
        <v>14</v>
      </c>
      <c r="D258" s="331" t="s">
        <v>15</v>
      </c>
      <c r="E258" s="331" t="s">
        <v>16</v>
      </c>
      <c r="F258" s="331" t="s">
        <v>460</v>
      </c>
      <c r="G258" s="331" t="s">
        <v>461</v>
      </c>
      <c r="H258" s="331" t="s">
        <v>250</v>
      </c>
      <c r="I258" s="331" t="s">
        <v>240</v>
      </c>
      <c r="J258" s="331" t="s">
        <v>241</v>
      </c>
      <c r="K258" s="331" t="s">
        <v>259</v>
      </c>
      <c r="L258" s="331" t="s">
        <v>260</v>
      </c>
      <c r="M258" s="331" t="s">
        <v>261</v>
      </c>
      <c r="N258" s="331" t="s">
        <v>262</v>
      </c>
      <c r="O258" s="191"/>
      <c r="P258" s="191"/>
      <c r="Q258" s="191"/>
      <c r="R258" s="191"/>
      <c r="S258" s="191"/>
      <c r="T258" s="191"/>
      <c r="U258" s="191"/>
      <c r="V258" s="191"/>
    </row>
    <row r="259" spans="1:22">
      <c r="A259" s="47">
        <v>2019</v>
      </c>
      <c r="B259" s="276">
        <v>0.95699999999999996</v>
      </c>
      <c r="C259" s="276"/>
      <c r="D259" s="276"/>
      <c r="E259" s="276"/>
      <c r="F259" s="276">
        <v>0.95699430523461615</v>
      </c>
      <c r="G259" s="276">
        <v>0.95699430523461615</v>
      </c>
      <c r="H259" s="276">
        <v>0.95699430523461615</v>
      </c>
      <c r="I259" s="276"/>
      <c r="J259" s="276"/>
      <c r="K259" s="276"/>
      <c r="L259" s="276"/>
      <c r="M259" s="276"/>
      <c r="N259" s="276"/>
      <c r="O259" s="191"/>
      <c r="P259" s="191"/>
      <c r="Q259" s="191"/>
      <c r="R259" s="191"/>
      <c r="S259" s="191"/>
      <c r="T259" s="191"/>
      <c r="U259" s="191"/>
      <c r="V259" s="191"/>
    </row>
    <row r="260" spans="1:22">
      <c r="A260" s="47">
        <v>2023</v>
      </c>
      <c r="B260" s="276">
        <v>4.7</v>
      </c>
      <c r="C260" s="276"/>
      <c r="D260" s="276"/>
      <c r="E260" s="276"/>
      <c r="F260" s="276"/>
      <c r="G260" s="276"/>
      <c r="H260" s="276"/>
      <c r="I260" s="276"/>
      <c r="J260" s="276"/>
      <c r="K260" s="276"/>
      <c r="L260" s="276"/>
      <c r="M260" s="276"/>
      <c r="N260" s="276"/>
      <c r="O260" s="191"/>
      <c r="P260" s="191"/>
      <c r="Q260" s="191"/>
      <c r="R260" s="191"/>
      <c r="S260" s="191"/>
      <c r="T260" s="191"/>
      <c r="U260" s="191"/>
      <c r="V260" s="191"/>
    </row>
    <row r="261" spans="1:22">
      <c r="A261" s="47">
        <v>2025</v>
      </c>
      <c r="B261" s="276">
        <v>4.6890000000000001</v>
      </c>
      <c r="C261" s="276"/>
      <c r="D261" s="276"/>
      <c r="E261" s="276"/>
      <c r="F261" s="276">
        <v>6.1390000000000002</v>
      </c>
      <c r="G261" s="276">
        <v>6.2389999999999999</v>
      </c>
      <c r="H261" s="276">
        <v>6.1390000000000002</v>
      </c>
      <c r="I261" s="276">
        <v>6.1390000000000002</v>
      </c>
      <c r="J261" s="276">
        <v>6.2389999999999999</v>
      </c>
      <c r="K261" s="276"/>
      <c r="L261" s="276"/>
      <c r="M261" s="276"/>
      <c r="N261" s="276"/>
      <c r="O261" s="191"/>
      <c r="P261" s="191"/>
      <c r="Q261" s="191"/>
      <c r="R261" s="191"/>
      <c r="S261" s="191"/>
      <c r="T261" s="191"/>
      <c r="U261" s="191"/>
      <c r="V261" s="191"/>
    </row>
    <row r="262" spans="1:22">
      <c r="A262" s="47">
        <v>2030</v>
      </c>
      <c r="B262" s="276">
        <v>12.174000000000001</v>
      </c>
      <c r="C262" s="276">
        <v>12.174000000000001</v>
      </c>
      <c r="D262" s="276">
        <v>12.124000000000001</v>
      </c>
      <c r="E262" s="276">
        <v>12.124000000000001</v>
      </c>
      <c r="F262" s="276">
        <v>21.5</v>
      </c>
      <c r="G262" s="276">
        <v>23.5</v>
      </c>
      <c r="H262" s="276">
        <v>22.1</v>
      </c>
      <c r="I262" s="276">
        <v>21.5</v>
      </c>
      <c r="J262" s="276">
        <v>23.5</v>
      </c>
      <c r="K262" s="276"/>
      <c r="L262" s="276"/>
      <c r="M262" s="276"/>
      <c r="N262" s="276"/>
      <c r="O262" s="191"/>
      <c r="P262" s="191"/>
      <c r="Q262" s="191"/>
      <c r="R262" s="191"/>
      <c r="S262" s="191"/>
      <c r="T262" s="191"/>
      <c r="U262" s="191"/>
      <c r="V262" s="191"/>
    </row>
    <row r="263" spans="1:22">
      <c r="A263" s="47">
        <v>2035</v>
      </c>
      <c r="B263" s="276">
        <v>27.574000000000002</v>
      </c>
      <c r="C263" s="276">
        <v>30.873999999999999</v>
      </c>
      <c r="D263" s="276">
        <v>25.574000000000002</v>
      </c>
      <c r="E263" s="276">
        <v>23.574000000000002</v>
      </c>
      <c r="F263" s="276">
        <v>30.5</v>
      </c>
      <c r="G263" s="276">
        <v>31.5</v>
      </c>
      <c r="H263" s="276">
        <v>30.5</v>
      </c>
      <c r="I263" s="276">
        <v>31.5</v>
      </c>
      <c r="J263" s="276">
        <v>31.5</v>
      </c>
      <c r="K263" s="276"/>
      <c r="L263" s="276"/>
      <c r="M263" s="276"/>
      <c r="N263" s="276"/>
      <c r="O263" s="191"/>
      <c r="P263" s="191"/>
      <c r="Q263" s="191"/>
      <c r="R263" s="191"/>
      <c r="S263" s="191"/>
      <c r="T263" s="191"/>
      <c r="U263" s="191"/>
      <c r="V263" s="191"/>
    </row>
    <row r="264" spans="1:22">
      <c r="A264" s="47">
        <v>2040</v>
      </c>
      <c r="B264" s="276">
        <v>44.637</v>
      </c>
      <c r="C264" s="276">
        <v>50.637</v>
      </c>
      <c r="D264" s="276">
        <v>36.637</v>
      </c>
      <c r="E264" s="276">
        <v>36.637</v>
      </c>
      <c r="F264" s="276">
        <v>31.5</v>
      </c>
      <c r="G264" s="276">
        <v>50.5</v>
      </c>
      <c r="H264" s="276"/>
      <c r="I264" s="276"/>
      <c r="J264" s="276"/>
      <c r="K264" s="276">
        <v>36</v>
      </c>
      <c r="L264" s="276">
        <v>50.5</v>
      </c>
      <c r="M264" s="276">
        <v>31.5</v>
      </c>
      <c r="N264" s="276">
        <v>38.5</v>
      </c>
      <c r="O264" s="191"/>
      <c r="P264" s="191"/>
      <c r="Q264" s="191"/>
      <c r="R264" s="191"/>
      <c r="S264" s="191"/>
      <c r="T264" s="191"/>
      <c r="U264" s="191"/>
      <c r="V264" s="191"/>
    </row>
    <row r="265" spans="1:22">
      <c r="A265" s="47">
        <v>2050</v>
      </c>
      <c r="B265" s="276">
        <v>66.637</v>
      </c>
      <c r="C265" s="276">
        <v>72.637</v>
      </c>
      <c r="D265" s="276">
        <v>50.637</v>
      </c>
      <c r="E265" s="276">
        <v>38.637</v>
      </c>
      <c r="F265" s="276">
        <v>38</v>
      </c>
      <c r="G265" s="276">
        <v>72</v>
      </c>
      <c r="H265" s="276"/>
      <c r="I265" s="276"/>
      <c r="J265" s="276"/>
      <c r="K265" s="276">
        <v>45</v>
      </c>
      <c r="L265" s="276">
        <v>72</v>
      </c>
      <c r="M265" s="276">
        <v>38</v>
      </c>
      <c r="N265" s="276">
        <v>46</v>
      </c>
      <c r="O265" s="191"/>
      <c r="P265" s="191"/>
      <c r="Q265" s="191"/>
      <c r="R265" s="191"/>
      <c r="S265" s="191"/>
      <c r="T265" s="191"/>
      <c r="U265" s="191"/>
      <c r="V265" s="191"/>
    </row>
    <row r="266" spans="1:22">
      <c r="A266" s="191"/>
      <c r="B266" s="332"/>
      <c r="C266" s="332"/>
      <c r="D266" s="332"/>
      <c r="E266" s="332"/>
      <c r="F266" s="332"/>
      <c r="G266" s="332"/>
      <c r="H266" s="332"/>
      <c r="I266" s="332"/>
      <c r="J266" s="332"/>
      <c r="K266" s="332"/>
      <c r="L266" s="332"/>
      <c r="M266" s="332"/>
      <c r="N266" s="332"/>
      <c r="O266" s="191"/>
      <c r="P266" s="191"/>
      <c r="Q266" s="191"/>
      <c r="R266" s="191"/>
      <c r="S266" s="191"/>
      <c r="T266" s="191"/>
      <c r="U266" s="191"/>
      <c r="V266" s="191"/>
    </row>
    <row r="267" spans="1:22">
      <c r="A267" s="55" t="s">
        <v>83</v>
      </c>
      <c r="B267" s="331" t="s">
        <v>13</v>
      </c>
      <c r="C267" s="331" t="s">
        <v>14</v>
      </c>
      <c r="D267" s="331" t="s">
        <v>15</v>
      </c>
      <c r="E267" s="331" t="s">
        <v>16</v>
      </c>
      <c r="F267" s="331" t="s">
        <v>460</v>
      </c>
      <c r="G267" s="331" t="s">
        <v>461</v>
      </c>
      <c r="H267" s="331" t="s">
        <v>250</v>
      </c>
      <c r="I267" s="331" t="s">
        <v>240</v>
      </c>
      <c r="J267" s="331" t="s">
        <v>241</v>
      </c>
      <c r="K267" s="331" t="s">
        <v>259</v>
      </c>
      <c r="L267" s="331" t="s">
        <v>260</v>
      </c>
      <c r="M267" s="331" t="s">
        <v>261</v>
      </c>
      <c r="N267" s="331" t="s">
        <v>262</v>
      </c>
      <c r="O267" s="191"/>
      <c r="P267" s="191"/>
      <c r="Q267" s="191"/>
      <c r="R267" s="191"/>
      <c r="S267" s="191"/>
      <c r="T267" s="191"/>
      <c r="U267" s="191"/>
      <c r="V267" s="191"/>
    </row>
    <row r="268" spans="1:22">
      <c r="A268" s="47">
        <v>2019</v>
      </c>
      <c r="B268" s="276">
        <v>3.5273498567935384</v>
      </c>
      <c r="C268" s="276"/>
      <c r="D268" s="276"/>
      <c r="E268" s="276"/>
      <c r="F268" s="276">
        <v>3.5273498567935384</v>
      </c>
      <c r="G268" s="276">
        <v>3.5273498567935384</v>
      </c>
      <c r="H268" s="276">
        <v>3.5273498567935384</v>
      </c>
      <c r="I268" s="276"/>
      <c r="J268" s="276"/>
      <c r="K268" s="276"/>
      <c r="L268" s="276"/>
      <c r="M268" s="276"/>
      <c r="N268" s="276"/>
      <c r="O268" s="191"/>
      <c r="P268" s="191"/>
      <c r="Q268" s="191"/>
      <c r="R268" s="191"/>
      <c r="S268" s="191"/>
      <c r="T268" s="191"/>
      <c r="U268" s="191"/>
      <c r="V268" s="191"/>
    </row>
    <row r="269" spans="1:22">
      <c r="A269" s="47">
        <v>2023</v>
      </c>
      <c r="B269" s="276">
        <v>6.8120000000000003</v>
      </c>
      <c r="C269" s="276"/>
      <c r="D269" s="276"/>
      <c r="E269" s="276"/>
      <c r="F269" s="276"/>
      <c r="G269" s="276"/>
      <c r="H269" s="276"/>
      <c r="I269" s="276"/>
      <c r="J269" s="276"/>
      <c r="K269" s="276"/>
      <c r="L269" s="276"/>
      <c r="M269" s="276"/>
      <c r="N269" s="276"/>
      <c r="O269" s="191"/>
      <c r="P269" s="191"/>
      <c r="Q269" s="191"/>
      <c r="R269" s="191"/>
      <c r="S269" s="191"/>
      <c r="T269" s="191"/>
      <c r="U269" s="191"/>
      <c r="V269" s="191"/>
    </row>
    <row r="270" spans="1:22">
      <c r="A270" s="47">
        <v>2025</v>
      </c>
      <c r="B270" s="276">
        <v>7.1779999999999999</v>
      </c>
      <c r="C270" s="276"/>
      <c r="D270" s="276"/>
      <c r="E270" s="276"/>
      <c r="F270" s="276">
        <v>6.8</v>
      </c>
      <c r="G270" s="276">
        <v>7.8</v>
      </c>
      <c r="H270" s="276">
        <v>7.3</v>
      </c>
      <c r="I270" s="276">
        <v>7.8</v>
      </c>
      <c r="J270" s="276">
        <v>6.8</v>
      </c>
      <c r="K270" s="276"/>
      <c r="L270" s="276"/>
      <c r="M270" s="276"/>
      <c r="N270" s="276"/>
    </row>
    <row r="271" spans="1:22">
      <c r="A271" s="47">
        <v>2030</v>
      </c>
      <c r="B271" s="276">
        <v>8.1080000000000005</v>
      </c>
      <c r="C271" s="276">
        <v>9.5139999999999993</v>
      </c>
      <c r="D271" s="276">
        <v>7.5629999999999997</v>
      </c>
      <c r="E271" s="276">
        <v>7.5640000000000001</v>
      </c>
      <c r="F271" s="276">
        <v>7.5</v>
      </c>
      <c r="G271" s="276">
        <v>10.3</v>
      </c>
      <c r="H271" s="276">
        <v>9.1</v>
      </c>
      <c r="I271" s="276">
        <v>10.3</v>
      </c>
      <c r="J271" s="276">
        <v>7.5</v>
      </c>
      <c r="K271" s="276"/>
      <c r="L271" s="276"/>
      <c r="M271" s="276"/>
      <c r="N271" s="276"/>
    </row>
    <row r="272" spans="1:22">
      <c r="A272" s="47">
        <v>2035</v>
      </c>
      <c r="B272" s="276">
        <v>9.3309999999999995</v>
      </c>
      <c r="C272" s="276">
        <v>12</v>
      </c>
      <c r="D272" s="276">
        <v>8.173</v>
      </c>
      <c r="E272" s="276">
        <v>8.173</v>
      </c>
      <c r="F272" s="276">
        <v>8.1</v>
      </c>
      <c r="G272" s="276">
        <v>12.7</v>
      </c>
      <c r="H272" s="276">
        <v>10.6</v>
      </c>
      <c r="I272" s="276">
        <v>12.7</v>
      </c>
      <c r="J272" s="276">
        <v>8.1</v>
      </c>
      <c r="K272" s="276"/>
      <c r="L272" s="276"/>
      <c r="M272" s="276"/>
      <c r="N272" s="276"/>
    </row>
    <row r="273" spans="1:22">
      <c r="A273" s="47">
        <v>2040</v>
      </c>
      <c r="B273" s="276">
        <v>10.554</v>
      </c>
      <c r="C273" s="276">
        <v>13.666</v>
      </c>
      <c r="D273" s="276">
        <v>8.782</v>
      </c>
      <c r="E273" s="276">
        <v>8.782</v>
      </c>
      <c r="F273" s="276">
        <v>8.6999999999999993</v>
      </c>
      <c r="G273" s="276">
        <v>15.1</v>
      </c>
      <c r="H273" s="276"/>
      <c r="I273" s="276"/>
      <c r="J273" s="276"/>
      <c r="K273" s="276">
        <v>12.1</v>
      </c>
      <c r="L273" s="276">
        <v>15.1</v>
      </c>
      <c r="M273" s="276">
        <v>8.6999999999999993</v>
      </c>
      <c r="N273" s="276">
        <v>8.6999999999999993</v>
      </c>
    </row>
    <row r="274" spans="1:22">
      <c r="A274" s="47">
        <v>2050</v>
      </c>
      <c r="B274" s="276">
        <v>13</v>
      </c>
      <c r="C274" s="276">
        <v>17</v>
      </c>
      <c r="D274" s="276">
        <v>10</v>
      </c>
      <c r="E274" s="276">
        <v>10</v>
      </c>
      <c r="F274" s="276">
        <v>10</v>
      </c>
      <c r="G274" s="276">
        <v>20</v>
      </c>
      <c r="H274" s="276"/>
      <c r="I274" s="276"/>
      <c r="J274" s="276"/>
      <c r="K274" s="276">
        <v>15</v>
      </c>
      <c r="L274" s="276">
        <v>20</v>
      </c>
      <c r="M274" s="276">
        <v>10</v>
      </c>
      <c r="N274" s="276">
        <v>10</v>
      </c>
    </row>
    <row r="275" spans="1:22">
      <c r="A275" s="191"/>
      <c r="B275" s="332"/>
      <c r="C275" s="332"/>
      <c r="D275" s="332"/>
      <c r="E275" s="332"/>
      <c r="F275" s="332"/>
      <c r="G275" s="332"/>
      <c r="H275" s="332"/>
      <c r="I275" s="332"/>
      <c r="J275" s="332"/>
      <c r="K275" s="332"/>
      <c r="L275" s="332"/>
      <c r="M275" s="332"/>
      <c r="N275" s="332"/>
    </row>
    <row r="276" spans="1:22">
      <c r="A276" s="55" t="s">
        <v>598</v>
      </c>
      <c r="B276" s="331" t="s">
        <v>13</v>
      </c>
      <c r="C276" s="331" t="s">
        <v>14</v>
      </c>
      <c r="D276" s="331" t="s">
        <v>15</v>
      </c>
      <c r="E276" s="331" t="s">
        <v>16</v>
      </c>
      <c r="F276" s="331" t="s">
        <v>460</v>
      </c>
      <c r="G276" s="331" t="s">
        <v>461</v>
      </c>
      <c r="H276" s="331" t="s">
        <v>250</v>
      </c>
      <c r="I276" s="331" t="s">
        <v>240</v>
      </c>
      <c r="J276" s="331" t="s">
        <v>241</v>
      </c>
      <c r="K276" s="331" t="s">
        <v>259</v>
      </c>
      <c r="L276" s="331" t="s">
        <v>260</v>
      </c>
      <c r="M276" s="331" t="s">
        <v>261</v>
      </c>
      <c r="N276" s="331" t="s">
        <v>262</v>
      </c>
    </row>
    <row r="277" spans="1:22">
      <c r="A277" s="47">
        <v>2019</v>
      </c>
      <c r="B277" s="276">
        <v>5.9943809002138035</v>
      </c>
      <c r="C277" s="276"/>
      <c r="D277" s="276"/>
      <c r="E277" s="276"/>
      <c r="F277" s="276">
        <v>6.1539199307958441</v>
      </c>
      <c r="G277" s="276">
        <v>6.1539199307958441</v>
      </c>
      <c r="H277" s="276">
        <v>6.1539199307958441</v>
      </c>
      <c r="I277" s="276"/>
      <c r="J277" s="276"/>
      <c r="K277" s="276"/>
      <c r="L277" s="276"/>
      <c r="M277" s="276"/>
      <c r="N277" s="276"/>
    </row>
    <row r="278" spans="1:22">
      <c r="A278" s="47">
        <v>2023</v>
      </c>
      <c r="B278" s="276">
        <v>23.588509140447123</v>
      </c>
      <c r="C278" s="276"/>
      <c r="D278" s="276"/>
      <c r="E278" s="276"/>
      <c r="F278" s="276"/>
      <c r="G278" s="276"/>
      <c r="H278" s="276"/>
      <c r="I278" s="276"/>
      <c r="J278" s="276"/>
      <c r="K278" s="276"/>
      <c r="L278" s="276"/>
      <c r="M278" s="276"/>
      <c r="N278" s="276"/>
    </row>
    <row r="279" spans="1:22">
      <c r="A279" s="47">
        <v>2025</v>
      </c>
      <c r="B279" s="276">
        <v>33.242135000000005</v>
      </c>
      <c r="C279" s="276"/>
      <c r="D279" s="276"/>
      <c r="E279" s="276"/>
      <c r="F279" s="276">
        <v>30.548740082473827</v>
      </c>
      <c r="G279" s="276">
        <v>46.980079688179501</v>
      </c>
      <c r="H279" s="276">
        <v>38.667864612581241</v>
      </c>
      <c r="I279" s="276">
        <v>46.980079688179501</v>
      </c>
      <c r="J279" s="276">
        <v>30.548740082473827</v>
      </c>
      <c r="K279" s="276"/>
      <c r="L279" s="276"/>
      <c r="M279" s="276"/>
      <c r="N279" s="276"/>
    </row>
    <row r="280" spans="1:22">
      <c r="A280" s="47">
        <v>2030</v>
      </c>
      <c r="B280" s="276">
        <v>53.510269999999998</v>
      </c>
      <c r="C280" s="276">
        <v>67.98227</v>
      </c>
      <c r="D280" s="276">
        <v>48.748134999999998</v>
      </c>
      <c r="E280" s="276">
        <v>43.532135000000004</v>
      </c>
      <c r="F280" s="276">
        <v>42.052786619582058</v>
      </c>
      <c r="G280" s="276">
        <v>76.10663550762321</v>
      </c>
      <c r="H280" s="276">
        <v>59.332950373499848</v>
      </c>
      <c r="I280" s="276">
        <v>76.10663550762321</v>
      </c>
      <c r="J280" s="276">
        <v>42.052786619582058</v>
      </c>
      <c r="K280" s="276"/>
      <c r="L280" s="276"/>
      <c r="M280" s="276"/>
      <c r="N280" s="276"/>
    </row>
    <row r="281" spans="1:22">
      <c r="A281" s="47">
        <v>2035</v>
      </c>
      <c r="B281" s="276">
        <v>70.937539999999998</v>
      </c>
      <c r="C281" s="276">
        <v>96.796675000000008</v>
      </c>
      <c r="D281" s="276">
        <v>62.628270000000001</v>
      </c>
      <c r="E281" s="276">
        <v>52.73827</v>
      </c>
      <c r="F281" s="276">
        <v>52.567937833289719</v>
      </c>
      <c r="G281" s="276">
        <v>98.206567628484606</v>
      </c>
      <c r="H281" s="276">
        <v>75.927823891346151</v>
      </c>
      <c r="I281" s="276">
        <v>98.206567628484606</v>
      </c>
      <c r="J281" s="276">
        <v>52.567937833289719</v>
      </c>
      <c r="K281" s="276"/>
      <c r="L281" s="276"/>
      <c r="M281" s="276"/>
      <c r="N281" s="276"/>
    </row>
    <row r="282" spans="1:22">
      <c r="A282" s="47">
        <v>2040</v>
      </c>
      <c r="B282" s="276">
        <v>87.106809999999996</v>
      </c>
      <c r="C282" s="276">
        <v>123.17308</v>
      </c>
      <c r="D282" s="276">
        <v>75.797404999999998</v>
      </c>
      <c r="E282" s="276">
        <v>61.234404999999995</v>
      </c>
      <c r="F282" s="276">
        <v>68.245349756958788</v>
      </c>
      <c r="G282" s="276">
        <v>126.13941727407376</v>
      </c>
      <c r="H282" s="276"/>
      <c r="I282" s="276"/>
      <c r="J282" s="276"/>
      <c r="K282" s="276">
        <v>126.13941727407376</v>
      </c>
      <c r="L282" s="276">
        <v>122.68920929403168</v>
      </c>
      <c r="M282" s="276">
        <v>92.582792821659638</v>
      </c>
      <c r="N282" s="276">
        <v>68.245349756958788</v>
      </c>
    </row>
    <row r="283" spans="1:22">
      <c r="A283" s="47">
        <v>2050</v>
      </c>
      <c r="B283" s="276">
        <v>116.92234999999999</v>
      </c>
      <c r="C283" s="276">
        <v>174.49689000000001</v>
      </c>
      <c r="D283" s="276">
        <v>101.06981</v>
      </c>
      <c r="E283" s="276">
        <v>77.159809999999993</v>
      </c>
      <c r="F283" s="276">
        <v>99.983269569932787</v>
      </c>
      <c r="G283" s="276">
        <v>183.09777703517003</v>
      </c>
      <c r="H283" s="276"/>
      <c r="I283" s="276"/>
      <c r="J283" s="276"/>
      <c r="K283" s="276">
        <v>183.09777703517003</v>
      </c>
      <c r="L283" s="276">
        <v>172.57838745911803</v>
      </c>
      <c r="M283" s="276">
        <v>126.31964368260016</v>
      </c>
      <c r="N283" s="276">
        <v>99.983269569932787</v>
      </c>
    </row>
    <row r="284" spans="1:22">
      <c r="A284" s="191"/>
      <c r="B284" s="199"/>
      <c r="C284" s="199"/>
      <c r="D284" s="199"/>
      <c r="E284" s="199"/>
      <c r="F284" s="199"/>
      <c r="G284" s="199"/>
      <c r="H284" s="199"/>
      <c r="I284" s="199"/>
      <c r="J284" s="199"/>
      <c r="K284" s="199"/>
      <c r="L284" s="199"/>
      <c r="M284" s="199"/>
      <c r="N284" s="199"/>
    </row>
    <row r="285" spans="1:22">
      <c r="A285" s="55" t="s">
        <v>599</v>
      </c>
      <c r="B285" s="331" t="s">
        <v>13</v>
      </c>
      <c r="C285" s="331" t="s">
        <v>14</v>
      </c>
      <c r="D285" s="331" t="s">
        <v>15</v>
      </c>
      <c r="E285" s="331" t="s">
        <v>16</v>
      </c>
      <c r="F285" s="331" t="s">
        <v>460</v>
      </c>
      <c r="G285" s="331" t="s">
        <v>461</v>
      </c>
      <c r="H285" s="331" t="s">
        <v>250</v>
      </c>
      <c r="I285" s="331" t="s">
        <v>240</v>
      </c>
      <c r="J285" s="331" t="s">
        <v>241</v>
      </c>
      <c r="K285" s="331" t="s">
        <v>259</v>
      </c>
      <c r="L285" s="331" t="s">
        <v>260</v>
      </c>
      <c r="M285" s="331" t="s">
        <v>261</v>
      </c>
      <c r="N285" s="331" t="s">
        <v>262</v>
      </c>
    </row>
    <row r="286" spans="1:22">
      <c r="A286" s="47">
        <v>2019</v>
      </c>
      <c r="B286" s="276">
        <v>0</v>
      </c>
      <c r="C286" s="276"/>
      <c r="D286" s="276"/>
      <c r="E286" s="276"/>
      <c r="F286" s="276">
        <v>0</v>
      </c>
      <c r="G286" s="276">
        <v>0</v>
      </c>
      <c r="H286" s="276">
        <v>0</v>
      </c>
      <c r="I286" s="276"/>
      <c r="J286" s="276"/>
      <c r="K286" s="276"/>
      <c r="L286" s="276"/>
      <c r="M286" s="276"/>
      <c r="N286" s="276"/>
      <c r="O286" s="191"/>
      <c r="P286" s="191"/>
      <c r="Q286" s="191"/>
      <c r="R286" s="191"/>
      <c r="S286" s="191"/>
      <c r="T286" s="191"/>
      <c r="U286" s="191"/>
      <c r="V286" s="191"/>
    </row>
    <row r="287" spans="1:22">
      <c r="A287" s="47">
        <v>2023</v>
      </c>
      <c r="B287" s="276">
        <v>0</v>
      </c>
      <c r="C287" s="276"/>
      <c r="D287" s="276"/>
      <c r="E287" s="276"/>
      <c r="F287" s="276"/>
      <c r="G287" s="276"/>
      <c r="H287" s="276"/>
      <c r="I287" s="276"/>
      <c r="J287" s="276"/>
      <c r="K287" s="276"/>
      <c r="L287" s="276"/>
      <c r="M287" s="276"/>
      <c r="N287" s="276"/>
      <c r="O287" s="191"/>
      <c r="P287" s="191"/>
      <c r="Q287" s="191"/>
      <c r="R287" s="191"/>
      <c r="S287" s="191"/>
      <c r="T287" s="191"/>
      <c r="U287" s="191"/>
      <c r="V287" s="191"/>
    </row>
    <row r="288" spans="1:22">
      <c r="A288" s="47">
        <v>2025</v>
      </c>
      <c r="B288" s="276">
        <v>0</v>
      </c>
      <c r="C288" s="276"/>
      <c r="D288" s="276"/>
      <c r="E288" s="276"/>
      <c r="F288" s="276">
        <v>0</v>
      </c>
      <c r="G288" s="276">
        <v>0</v>
      </c>
      <c r="H288" s="276">
        <v>0</v>
      </c>
      <c r="I288" s="276">
        <v>0</v>
      </c>
      <c r="J288" s="276">
        <v>0</v>
      </c>
      <c r="K288" s="276"/>
      <c r="L288" s="276"/>
      <c r="M288" s="276"/>
      <c r="N288" s="276"/>
      <c r="O288" s="191"/>
      <c r="P288" s="191"/>
      <c r="Q288" s="191"/>
      <c r="R288" s="191"/>
      <c r="S288" s="191"/>
      <c r="T288" s="191"/>
      <c r="U288" s="191"/>
      <c r="V288" s="191"/>
    </row>
    <row r="289" spans="1:22">
      <c r="A289" s="47">
        <v>2030</v>
      </c>
      <c r="B289" s="276">
        <v>0.91500000000000015</v>
      </c>
      <c r="C289" s="276">
        <v>0</v>
      </c>
      <c r="D289" s="276">
        <v>0</v>
      </c>
      <c r="E289" s="276">
        <v>1.837</v>
      </c>
      <c r="F289" s="276">
        <v>0</v>
      </c>
      <c r="G289" s="276">
        <v>1.855</v>
      </c>
      <c r="H289" s="276">
        <v>0</v>
      </c>
      <c r="I289" s="276">
        <v>1.41</v>
      </c>
      <c r="J289" s="276">
        <v>1.855</v>
      </c>
      <c r="K289" s="276"/>
      <c r="L289" s="276"/>
      <c r="M289" s="276"/>
      <c r="N289" s="276"/>
      <c r="O289" s="191"/>
      <c r="P289" s="191"/>
      <c r="Q289" s="191"/>
      <c r="R289" s="191"/>
      <c r="S289" s="191"/>
      <c r="T289" s="191"/>
      <c r="U289" s="191"/>
      <c r="V289" s="191"/>
    </row>
    <row r="290" spans="1:22">
      <c r="A290" s="47">
        <v>2035</v>
      </c>
      <c r="B290" s="276">
        <v>3.2330000000000001</v>
      </c>
      <c r="C290" s="276">
        <v>1.837</v>
      </c>
      <c r="D290" s="276">
        <v>0.91500000000000015</v>
      </c>
      <c r="E290" s="276">
        <v>15.695663410476058</v>
      </c>
      <c r="F290" s="276">
        <v>3.5</v>
      </c>
      <c r="G290" s="276">
        <v>8.5000000000000018</v>
      </c>
      <c r="H290" s="276">
        <v>3.5</v>
      </c>
      <c r="I290" s="276">
        <v>6.0000000000000009</v>
      </c>
      <c r="J290" s="276">
        <v>8.5000000000000018</v>
      </c>
      <c r="K290" s="276"/>
      <c r="L290" s="276"/>
      <c r="M290" s="276"/>
      <c r="N290" s="276"/>
      <c r="O290" s="191"/>
      <c r="P290" s="191"/>
      <c r="Q290" s="191"/>
      <c r="R290" s="191"/>
      <c r="S290" s="191"/>
      <c r="T290" s="191"/>
      <c r="U290" s="191"/>
      <c r="V290" s="191"/>
    </row>
    <row r="291" spans="1:22">
      <c r="A291" s="47">
        <v>2040</v>
      </c>
      <c r="B291" s="276">
        <v>15.133000000000001</v>
      </c>
      <c r="C291" s="276">
        <v>17.632999999999999</v>
      </c>
      <c r="D291" s="276">
        <v>3.266</v>
      </c>
      <c r="E291" s="276">
        <v>21.109964919424797</v>
      </c>
      <c r="F291" s="276">
        <v>8.91</v>
      </c>
      <c r="G291" s="276">
        <v>10.56</v>
      </c>
      <c r="H291" s="276"/>
      <c r="I291" s="276"/>
      <c r="J291" s="276"/>
      <c r="K291" s="276">
        <v>10.56</v>
      </c>
      <c r="L291" s="276">
        <v>8.91</v>
      </c>
      <c r="M291" s="276">
        <v>8.91</v>
      </c>
      <c r="N291" s="276">
        <v>10.56</v>
      </c>
      <c r="O291" s="191"/>
      <c r="P291" s="191"/>
      <c r="Q291" s="191"/>
      <c r="R291" s="191"/>
      <c r="S291" s="191"/>
      <c r="T291" s="191"/>
      <c r="U291" s="191"/>
      <c r="V291" s="191"/>
    </row>
    <row r="292" spans="1:22">
      <c r="A292" s="47">
        <v>2050</v>
      </c>
      <c r="B292" s="276">
        <v>15.158000000000001</v>
      </c>
      <c r="C292" s="276">
        <v>17.645</v>
      </c>
      <c r="D292" s="276">
        <v>6.5650000000000013</v>
      </c>
      <c r="E292" s="276">
        <v>20.957627543516864</v>
      </c>
      <c r="F292" s="276">
        <v>11</v>
      </c>
      <c r="G292" s="276">
        <v>20</v>
      </c>
      <c r="H292" s="276"/>
      <c r="I292" s="276"/>
      <c r="J292" s="276"/>
      <c r="K292" s="276">
        <v>20</v>
      </c>
      <c r="L292" s="276">
        <v>15</v>
      </c>
      <c r="M292" s="276">
        <v>11</v>
      </c>
      <c r="N292" s="276">
        <v>15</v>
      </c>
      <c r="O292" s="191"/>
      <c r="P292" s="191"/>
      <c r="Q292" s="191"/>
      <c r="R292" s="191"/>
      <c r="S292" s="191"/>
      <c r="T292" s="191"/>
      <c r="U292" s="191"/>
      <c r="V292" s="191"/>
    </row>
    <row r="293" spans="1:22">
      <c r="B293" s="61"/>
      <c r="C293" s="61"/>
      <c r="D293" s="61"/>
      <c r="E293" s="61"/>
      <c r="F293" s="61"/>
      <c r="G293" s="61"/>
      <c r="H293" s="61"/>
      <c r="I293" s="61"/>
      <c r="J293" s="61"/>
      <c r="K293" s="61"/>
      <c r="L293" s="61"/>
      <c r="M293" s="61"/>
      <c r="N293" s="61"/>
    </row>
    <row r="295" spans="1:22">
      <c r="A295" s="191" t="s">
        <v>600</v>
      </c>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c r="A296" s="196" t="s">
        <v>601</v>
      </c>
      <c r="B296" s="196"/>
      <c r="C296" s="196"/>
      <c r="D296" s="196"/>
      <c r="E296" s="196"/>
      <c r="F296" s="196"/>
      <c r="G296" s="196"/>
      <c r="H296" s="191"/>
      <c r="I296" s="191"/>
      <c r="J296" s="191"/>
      <c r="K296" s="191"/>
      <c r="L296" s="191"/>
      <c r="M296" s="191"/>
      <c r="N296" s="191"/>
      <c r="O296" s="191"/>
      <c r="P296" s="191"/>
      <c r="Q296" s="191"/>
      <c r="R296" s="191"/>
      <c r="S296" s="191"/>
      <c r="T296" s="191"/>
      <c r="U296" s="191"/>
      <c r="V296" s="191"/>
    </row>
    <row r="297" spans="1:22">
      <c r="A297" s="53" t="s">
        <v>602</v>
      </c>
      <c r="B297" s="323"/>
      <c r="C297" s="323"/>
      <c r="D297" s="323"/>
      <c r="E297" s="323"/>
      <c r="F297" s="323"/>
      <c r="G297" s="323"/>
      <c r="H297" s="191"/>
      <c r="I297" s="191"/>
      <c r="J297" s="191"/>
      <c r="K297" s="191"/>
      <c r="L297" s="191"/>
      <c r="M297" s="191"/>
      <c r="N297" s="191"/>
      <c r="O297" s="191"/>
      <c r="P297" s="191"/>
      <c r="Q297" s="191"/>
      <c r="R297" s="191"/>
      <c r="S297" s="191"/>
      <c r="T297" s="191"/>
      <c r="U297" s="191"/>
      <c r="V297" s="191"/>
    </row>
    <row r="298" spans="1:22">
      <c r="A298" s="55" t="s">
        <v>108</v>
      </c>
      <c r="B298" s="333" t="s">
        <v>13</v>
      </c>
      <c r="C298" s="333" t="s">
        <v>14</v>
      </c>
      <c r="D298" s="333" t="s">
        <v>15</v>
      </c>
      <c r="E298" s="333" t="s">
        <v>16</v>
      </c>
      <c r="F298" s="333" t="s">
        <v>209</v>
      </c>
      <c r="G298" s="334" t="s">
        <v>17</v>
      </c>
      <c r="H298" s="191"/>
      <c r="I298" s="191"/>
      <c r="J298" s="191"/>
      <c r="K298" s="191"/>
      <c r="L298" s="191"/>
      <c r="M298" s="191"/>
      <c r="N298" s="191"/>
      <c r="O298" s="191"/>
      <c r="P298" s="191"/>
      <c r="Q298" s="191"/>
      <c r="R298" s="191"/>
      <c r="S298" s="191"/>
      <c r="T298" s="191"/>
      <c r="U298" s="191"/>
      <c r="V298" s="191"/>
    </row>
    <row r="299" spans="1:22">
      <c r="A299" s="47" t="s">
        <v>603</v>
      </c>
      <c r="B299" s="275">
        <v>39.933999999999997</v>
      </c>
      <c r="C299" s="275">
        <v>50.254000000000005</v>
      </c>
      <c r="D299" s="275">
        <v>35.173999999999999</v>
      </c>
      <c r="E299" s="275">
        <v>32.215000000000003</v>
      </c>
      <c r="F299" s="275">
        <v>24.928000000000001</v>
      </c>
      <c r="G299" s="198" t="s">
        <v>100</v>
      </c>
      <c r="H299" s="191"/>
      <c r="I299" s="191"/>
      <c r="J299" s="191"/>
      <c r="K299" s="191"/>
      <c r="L299" s="191"/>
      <c r="M299" s="191"/>
      <c r="N299" s="191"/>
      <c r="O299" s="191"/>
      <c r="P299" s="191"/>
      <c r="Q299" s="191"/>
      <c r="R299" s="191"/>
      <c r="S299" s="191"/>
      <c r="T299" s="191"/>
      <c r="U299" s="191"/>
      <c r="V299" s="191"/>
    </row>
    <row r="300" spans="1:22">
      <c r="A300" s="47" t="s">
        <v>604</v>
      </c>
      <c r="B300" s="275">
        <v>13.576270000000001</v>
      </c>
      <c r="C300" s="275">
        <v>17.728270000000002</v>
      </c>
      <c r="D300" s="275">
        <v>13.574135</v>
      </c>
      <c r="E300" s="275">
        <v>11.317135</v>
      </c>
      <c r="F300" s="275">
        <v>8.6289999999999996</v>
      </c>
      <c r="G300" s="198" t="s">
        <v>100</v>
      </c>
      <c r="H300" s="191"/>
      <c r="I300" s="191"/>
      <c r="J300" s="191"/>
      <c r="K300" s="191"/>
      <c r="L300" s="191"/>
      <c r="M300" s="191"/>
      <c r="N300" s="191"/>
      <c r="O300" s="191"/>
      <c r="P300" s="191"/>
      <c r="Q300" s="191"/>
      <c r="R300" s="191"/>
      <c r="S300" s="191"/>
      <c r="T300" s="191"/>
      <c r="U300" s="191"/>
      <c r="V300" s="191"/>
    </row>
    <row r="301" spans="1:22">
      <c r="A301" s="47" t="s">
        <v>99</v>
      </c>
      <c r="B301" s="275">
        <v>12.174000000000001</v>
      </c>
      <c r="C301" s="275">
        <v>12.174000000000001</v>
      </c>
      <c r="D301" s="275">
        <v>12.124000000000001</v>
      </c>
      <c r="E301" s="275">
        <v>12.124000000000001</v>
      </c>
      <c r="F301" s="275">
        <v>11.981</v>
      </c>
      <c r="G301" s="198" t="s">
        <v>100</v>
      </c>
    </row>
    <row r="302" spans="1:22">
      <c r="A302" s="47" t="s">
        <v>83</v>
      </c>
      <c r="B302" s="275">
        <v>8.1080000000000005</v>
      </c>
      <c r="C302" s="275">
        <v>9.5139999999999993</v>
      </c>
      <c r="D302" s="275">
        <v>7.5629999999999997</v>
      </c>
      <c r="E302" s="275">
        <v>7.5640000000000001</v>
      </c>
      <c r="F302" s="275">
        <v>11.981</v>
      </c>
      <c r="G302" s="198" t="s">
        <v>100</v>
      </c>
    </row>
    <row r="303" spans="1:22">
      <c r="A303" s="48"/>
      <c r="B303" s="275"/>
      <c r="C303" s="275"/>
      <c r="D303" s="275"/>
      <c r="E303" s="275"/>
      <c r="F303" s="275"/>
    </row>
    <row r="304" spans="1:22">
      <c r="A304" s="53" t="s">
        <v>605</v>
      </c>
      <c r="B304" s="115"/>
      <c r="C304" s="115"/>
      <c r="D304" s="115"/>
      <c r="E304" s="115"/>
      <c r="F304" s="115"/>
      <c r="G304" s="324"/>
    </row>
    <row r="305" spans="1:7">
      <c r="A305" s="331" t="s">
        <v>108</v>
      </c>
      <c r="B305" s="335" t="s">
        <v>13</v>
      </c>
      <c r="C305" s="334" t="s">
        <v>14</v>
      </c>
      <c r="D305" s="334" t="s">
        <v>15</v>
      </c>
      <c r="E305" s="334" t="s">
        <v>16</v>
      </c>
      <c r="F305" s="334" t="s">
        <v>209</v>
      </c>
      <c r="G305" s="334" t="s">
        <v>17</v>
      </c>
    </row>
    <row r="306" spans="1:7">
      <c r="A306" s="47" t="s">
        <v>606</v>
      </c>
      <c r="B306" s="275">
        <v>14.863569416421081</v>
      </c>
      <c r="C306" s="275">
        <v>15.708687025781193</v>
      </c>
      <c r="D306" s="275">
        <v>15.764189609241722</v>
      </c>
      <c r="E306" s="275">
        <v>14.462519622500754</v>
      </c>
      <c r="F306" s="275">
        <v>15.661899999999999</v>
      </c>
      <c r="G306" s="198" t="s">
        <v>100</v>
      </c>
    </row>
    <row r="307" spans="1:7">
      <c r="A307" s="47" t="s">
        <v>33</v>
      </c>
      <c r="B307" s="275">
        <v>0.91500000000000015</v>
      </c>
      <c r="C307" s="275">
        <v>0</v>
      </c>
      <c r="D307" s="275">
        <v>0</v>
      </c>
      <c r="E307" s="275">
        <v>1.837</v>
      </c>
      <c r="F307" s="275">
        <v>0</v>
      </c>
      <c r="G307" s="198" t="s">
        <v>100</v>
      </c>
    </row>
    <row r="308" spans="1:7">
      <c r="A308" s="47" t="s">
        <v>187</v>
      </c>
      <c r="B308" s="275">
        <v>2.7290000000000001</v>
      </c>
      <c r="C308" s="275">
        <v>2.629</v>
      </c>
      <c r="D308" s="275">
        <v>2.7189999999999999</v>
      </c>
      <c r="E308" s="275">
        <v>0.38600000000000001</v>
      </c>
      <c r="F308" s="275">
        <v>0.79249999999999998</v>
      </c>
      <c r="G308" s="198" t="s">
        <v>100</v>
      </c>
    </row>
    <row r="309" spans="1:7">
      <c r="B309" s="274"/>
      <c r="C309" s="274"/>
      <c r="D309" s="274"/>
      <c r="E309" s="274"/>
      <c r="F309" s="274"/>
    </row>
  </sheetData>
  <pageMargins left="0.7" right="0.7" top="0.75" bottom="0.75" header="0.3" footer="0.3"/>
  <pageSetup paperSize="9" orientation="portrait" r:id="rId1"/>
  <headerFooter>
    <oddFooter>&amp;C_x000D_&amp;1#&amp;"Calibri"&amp;10&amp;K000000 Intern/Internal</oddFooter>
  </headerFooter>
</worksheet>
</file>

<file path=docMetadata/LabelInfo.xml><?xml version="1.0" encoding="utf-8"?>
<clbl:labelList xmlns:clbl="http://schemas.microsoft.com/office/2020/mipLabelMetadata">
  <clbl:label id="{6e118e09-08be-4360-a815-3fc29828016d}" enabled="1" method="Standard" siteId="{15b734ef-4a07-47e7-90f4-22cc84a7af23}" contentBits="0" removed="0"/>
  <clbl:label id="{d624f071-74fe-43b5-9625-860360ff709d}" enabled="0" method="" siteId="{d624f071-74fe-43b5-9625-860360ff709d}" removed="1"/>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Werkbladen</vt:lpstr>
      </vt:variant>
      <vt:variant>
        <vt:i4>13</vt:i4>
      </vt:variant>
    </vt:vector>
  </HeadingPairs>
  <TitlesOfParts>
    <vt:vector size="13" baseType="lpstr">
      <vt:lpstr>Voorblad</vt:lpstr>
      <vt:lpstr>Disclaimer</vt:lpstr>
      <vt:lpstr>H3</vt:lpstr>
      <vt:lpstr>H4.1 Gebouwde Omgeving</vt:lpstr>
      <vt:lpstr>H4.2 Mobiliteit</vt:lpstr>
      <vt:lpstr>H4.3 Industrie</vt:lpstr>
      <vt:lpstr>H4.4 Datacenters </vt:lpstr>
      <vt:lpstr>H4.5 Landbouw</vt:lpstr>
      <vt:lpstr>H4.6 Aanbod Elektriciteit</vt:lpstr>
      <vt:lpstr>H4.7 Flexibiliteit </vt:lpstr>
      <vt:lpstr>H4.8 Groen Gas en Biobrandstoff</vt:lpstr>
      <vt:lpstr>H4.9 Aanbod Waterstof</vt:lpstr>
      <vt:lpstr>H4.10 Warmtenetten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Laurèle Schuurman</dc:creator>
  <cp:keywords/>
  <dc:description/>
  <cp:lastModifiedBy>Laurèle Schuurman</cp:lastModifiedBy>
  <cp:revision/>
  <dcterms:created xsi:type="dcterms:W3CDTF">2025-05-23T08:39:39Z</dcterms:created>
  <dcterms:modified xsi:type="dcterms:W3CDTF">2025-11-12T11:05:08Z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9999a2b-9a21-4e6e-bf76-863fcb82bc91_Enabled">
    <vt:lpwstr>true</vt:lpwstr>
  </property>
  <property fmtid="{D5CDD505-2E9C-101B-9397-08002B2CF9AE}" pid="3" name="MSIP_Label_89999a2b-9a21-4e6e-bf76-863fcb82bc91_SetDate">
    <vt:lpwstr>2025-06-20T12:47:15Z</vt:lpwstr>
  </property>
  <property fmtid="{D5CDD505-2E9C-101B-9397-08002B2CF9AE}" pid="4" name="MSIP_Label_89999a2b-9a21-4e6e-bf76-863fcb82bc91_Method">
    <vt:lpwstr>Standard</vt:lpwstr>
  </property>
  <property fmtid="{D5CDD505-2E9C-101B-9397-08002B2CF9AE}" pid="5" name="MSIP_Label_89999a2b-9a21-4e6e-bf76-863fcb82bc91_Name">
    <vt:lpwstr>Intern</vt:lpwstr>
  </property>
  <property fmtid="{D5CDD505-2E9C-101B-9397-08002B2CF9AE}" pid="6" name="MSIP_Label_89999a2b-9a21-4e6e-bf76-863fcb82bc91_SiteId">
    <vt:lpwstr>40ce6286-0e4a-4500-8bb1-bf46447c5f7f</vt:lpwstr>
  </property>
  <property fmtid="{D5CDD505-2E9C-101B-9397-08002B2CF9AE}" pid="7" name="MSIP_Label_89999a2b-9a21-4e6e-bf76-863fcb82bc91_ActionId">
    <vt:lpwstr>fdec9836-448f-4c75-a454-be7a11a00273</vt:lpwstr>
  </property>
  <property fmtid="{D5CDD505-2E9C-101B-9397-08002B2CF9AE}" pid="8" name="MSIP_Label_89999a2b-9a21-4e6e-bf76-863fcb82bc91_ContentBits">
    <vt:lpwstr>0</vt:lpwstr>
  </property>
  <property fmtid="{D5CDD505-2E9C-101B-9397-08002B2CF9AE}" pid="9" name="MSIP_Label_89999a2b-9a21-4e6e-bf76-863fcb82bc91_Tag">
    <vt:lpwstr>10, 3, 0, 1</vt:lpwstr>
  </property>
  <property fmtid="{D5CDD505-2E9C-101B-9397-08002B2CF9AE}" pid="10" name="MSIP_Label_9749f7dc-8924-440f-ac98-6a919d980a44_Enabled">
    <vt:lpwstr>true</vt:lpwstr>
  </property>
  <property fmtid="{D5CDD505-2E9C-101B-9397-08002B2CF9AE}" pid="11" name="MSIP_Label_9749f7dc-8924-440f-ac98-6a919d980a44_SetDate">
    <vt:lpwstr>2025-09-17T09:39:20Z</vt:lpwstr>
  </property>
  <property fmtid="{D5CDD505-2E9C-101B-9397-08002B2CF9AE}" pid="12" name="MSIP_Label_9749f7dc-8924-440f-ac98-6a919d980a44_Method">
    <vt:lpwstr>Privileged</vt:lpwstr>
  </property>
  <property fmtid="{D5CDD505-2E9C-101B-9397-08002B2CF9AE}" pid="13" name="MSIP_Label_9749f7dc-8924-440f-ac98-6a919d980a44_Name">
    <vt:lpwstr>Inf_intern</vt:lpwstr>
  </property>
  <property fmtid="{D5CDD505-2E9C-101B-9397-08002B2CF9AE}" pid="14" name="MSIP_Label_9749f7dc-8924-440f-ac98-6a919d980a44_SiteId">
    <vt:lpwstr>0dba6fac-6971-48f3-9af1-d8a86d20e1ed</vt:lpwstr>
  </property>
  <property fmtid="{D5CDD505-2E9C-101B-9397-08002B2CF9AE}" pid="15" name="MSIP_Label_9749f7dc-8924-440f-ac98-6a919d980a44_ActionId">
    <vt:lpwstr>0b9e59ed-5d4c-479f-bf40-a90d3a4ad057</vt:lpwstr>
  </property>
  <property fmtid="{D5CDD505-2E9C-101B-9397-08002B2CF9AE}" pid="16" name="MSIP_Label_9749f7dc-8924-440f-ac98-6a919d980a44_ContentBits">
    <vt:lpwstr>2</vt:lpwstr>
  </property>
  <property fmtid="{D5CDD505-2E9C-101B-9397-08002B2CF9AE}" pid="17" name="MSIP_Label_9749f7dc-8924-440f-ac98-6a919d980a44_Tag">
    <vt:lpwstr>10, 0, 1, 1</vt:lpwstr>
  </property>
</Properties>
</file>